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15" windowWidth="13395" windowHeight="7395" firstSheet="2" activeTab="3"/>
  </bookViews>
  <sheets>
    <sheet name="Rate Calculator- Page 5 (2)" sheetId="12" r:id="rId1"/>
    <sheet name="Instructions" sheetId="11" r:id="rId2"/>
    <sheet name="Overview-Page 1" sheetId="3" r:id="rId3"/>
    <sheet name="WCS-Page 2" sheetId="2" r:id="rId4"/>
    <sheet name="Financial Projections-Page 3" sheetId="1" r:id="rId5"/>
    <sheet name="Explanations-Page 4" sheetId="10" r:id="rId6"/>
    <sheet name="Rate Calculator- Page 5" sheetId="4" r:id="rId7"/>
    <sheet name="Table of Proposed Rates- Page 6" sheetId="5" r:id="rId8"/>
    <sheet name="Minimum Quarterly- Page 7" sheetId="7" r:id="rId9"/>
    <sheet name="Proof of Revenue-Page 8" sheetId="8" r:id="rId10"/>
  </sheets>
  <definedNames>
    <definedName name="_xlnm.Print_Titles" localSheetId="4">'Financial Projections-Page 3'!$7:$8</definedName>
  </definedNames>
  <calcPr calcId="125725"/>
</workbook>
</file>

<file path=xl/calcChain.xml><?xml version="1.0" encoding="utf-8"?>
<calcChain xmlns="http://schemas.openxmlformats.org/spreadsheetml/2006/main">
  <c r="G8" i="2"/>
  <c r="C14" i="4"/>
  <c r="D14"/>
  <c r="E14"/>
  <c r="E14" i="12" l="1"/>
  <c r="D14"/>
  <c r="C14"/>
  <c r="E3"/>
  <c r="D3"/>
  <c r="C3"/>
  <c r="C3" i="4" l="1"/>
  <c r="G10" i="1" l="1"/>
  <c r="C19"/>
  <c r="F19"/>
  <c r="E19"/>
  <c r="D19"/>
  <c r="H31"/>
  <c r="G31"/>
  <c r="F31"/>
  <c r="E31"/>
  <c r="D31"/>
  <c r="E11" i="2" l="1"/>
  <c r="C11" l="1"/>
  <c r="C8" i="1" s="1"/>
  <c r="E8"/>
  <c r="G11" i="2"/>
  <c r="D4" i="12" s="1"/>
  <c r="D11" i="2"/>
  <c r="D8" i="1" s="1"/>
  <c r="F11" i="2"/>
  <c r="C4" i="12" s="1"/>
  <c r="H11" i="2"/>
  <c r="E4" i="12" s="1"/>
  <c r="H8" i="1" l="1"/>
  <c r="E4" i="4"/>
  <c r="G3" i="5"/>
  <c r="E3" i="8"/>
  <c r="F8" i="1"/>
  <c r="C4" i="4"/>
  <c r="C3" i="5"/>
  <c r="C3" i="8"/>
  <c r="G8" i="1"/>
  <c r="D4" i="4"/>
  <c r="D3" i="8"/>
  <c r="E3" i="5"/>
  <c r="H17" i="2"/>
  <c r="G17"/>
  <c r="F17"/>
  <c r="H22"/>
  <c r="G22"/>
  <c r="F22"/>
  <c r="E22"/>
  <c r="E17"/>
  <c r="D17"/>
  <c r="D22"/>
  <c r="D25"/>
  <c r="F60" i="1"/>
  <c r="F34"/>
  <c r="D2" l="1"/>
  <c r="I14" i="3" l="1"/>
  <c r="D56" i="1" l="1"/>
  <c r="D61" s="1"/>
  <c r="E56"/>
  <c r="E61" s="1"/>
  <c r="F56"/>
  <c r="G56"/>
  <c r="H56"/>
  <c r="C56"/>
  <c r="D35"/>
  <c r="C31"/>
  <c r="C35" s="1"/>
  <c r="G59"/>
  <c r="H59" s="1"/>
  <c r="C61"/>
  <c r="G54"/>
  <c r="H54" s="1"/>
  <c r="G53"/>
  <c r="H53" s="1"/>
  <c r="G52"/>
  <c r="H52" s="1"/>
  <c r="G51"/>
  <c r="H51" s="1"/>
  <c r="G50"/>
  <c r="G49"/>
  <c r="H49" s="1"/>
  <c r="F35"/>
  <c r="G33"/>
  <c r="H33" s="1"/>
  <c r="E35"/>
  <c r="G29"/>
  <c r="H29" s="1"/>
  <c r="G28"/>
  <c r="H28" s="1"/>
  <c r="G27"/>
  <c r="H27" s="1"/>
  <c r="G26"/>
  <c r="H26" s="1"/>
  <c r="G25"/>
  <c r="H25" s="1"/>
  <c r="G24"/>
  <c r="G23"/>
  <c r="G16"/>
  <c r="E14"/>
  <c r="D14"/>
  <c r="C14"/>
  <c r="G11"/>
  <c r="H11" s="1"/>
  <c r="H10"/>
  <c r="E23" i="2" l="1"/>
  <c r="H16" i="1"/>
  <c r="H19" s="1"/>
  <c r="G19"/>
  <c r="H23"/>
  <c r="G34"/>
  <c r="G35" s="1"/>
  <c r="H50"/>
  <c r="H60" s="1"/>
  <c r="G60"/>
  <c r="G61" s="1"/>
  <c r="H61"/>
  <c r="F61"/>
  <c r="H24"/>
  <c r="H34" l="1"/>
  <c r="H35" s="1"/>
  <c r="C1" i="2" l="1"/>
  <c r="H20" l="1"/>
  <c r="G20"/>
  <c r="F20"/>
  <c r="E20"/>
  <c r="E68" i="1" s="1"/>
  <c r="E70" s="1"/>
  <c r="D20" i="2"/>
  <c r="D68" i="1" s="1"/>
  <c r="D70" s="1"/>
  <c r="C20" i="2"/>
  <c r="C68" i="1" s="1"/>
  <c r="C70" s="1"/>
  <c r="H15" i="2"/>
  <c r="H42" i="1" s="1"/>
  <c r="E13" i="4" s="1"/>
  <c r="G15" i="2"/>
  <c r="G42" i="1" s="1"/>
  <c r="F15" i="2"/>
  <c r="F42" i="1" s="1"/>
  <c r="E15" i="2"/>
  <c r="E42" i="1" s="1"/>
  <c r="E44" s="1"/>
  <c r="E73" s="1"/>
  <c r="D15" i="2"/>
  <c r="D42" i="1" s="1"/>
  <c r="C15" i="2"/>
  <c r="C42" i="1" s="1"/>
  <c r="C13" i="12" l="1"/>
  <c r="C13" i="4"/>
  <c r="D13" i="12"/>
  <c r="D13" i="4"/>
  <c r="D44" i="1"/>
  <c r="D73" s="1"/>
  <c r="E13" i="12"/>
  <c r="C44" i="1"/>
  <c r="C73" s="1"/>
  <c r="H44"/>
  <c r="H45" s="1"/>
  <c r="E12" i="4" s="1"/>
  <c r="G44" i="1"/>
  <c r="G45" s="1"/>
  <c r="D12" i="4" s="1"/>
  <c r="F44" i="1"/>
  <c r="F45" s="1"/>
  <c r="G68"/>
  <c r="H68"/>
  <c r="F68"/>
  <c r="E45"/>
  <c r="D26" i="2"/>
  <c r="E5" i="8" l="1"/>
  <c r="C5"/>
  <c r="C12" i="4"/>
  <c r="D5" i="8"/>
  <c r="D45" i="1"/>
  <c r="D12" i="12"/>
  <c r="C45" i="1"/>
  <c r="C12" i="12"/>
  <c r="E12"/>
  <c r="H70" i="1"/>
  <c r="H71" s="1"/>
  <c r="G70"/>
  <c r="G71" s="1"/>
  <c r="F70"/>
  <c r="F71" s="1"/>
  <c r="E25" i="2"/>
  <c r="H33" i="3"/>
  <c r="J14"/>
  <c r="K14" s="1"/>
  <c r="G13" i="5" s="1"/>
  <c r="I29" i="3"/>
  <c r="J29" s="1"/>
  <c r="K29" s="1"/>
  <c r="B5" i="5"/>
  <c r="B7"/>
  <c r="B6"/>
  <c r="I13" i="3"/>
  <c r="J13" s="1"/>
  <c r="K13" s="1"/>
  <c r="B13" i="5"/>
  <c r="I19" i="3"/>
  <c r="J19" s="1"/>
  <c r="K19" s="1"/>
  <c r="I20"/>
  <c r="J20" s="1"/>
  <c r="K20" s="1"/>
  <c r="I21"/>
  <c r="J21" s="1"/>
  <c r="K21" s="1"/>
  <c r="I22"/>
  <c r="J22" s="1"/>
  <c r="K22" s="1"/>
  <c r="I23"/>
  <c r="J23" s="1"/>
  <c r="K23" s="1"/>
  <c r="I24"/>
  <c r="J24" s="1"/>
  <c r="K24" s="1"/>
  <c r="I25"/>
  <c r="J25" s="1"/>
  <c r="K25" s="1"/>
  <c r="I18"/>
  <c r="J18" s="1"/>
  <c r="I17"/>
  <c r="J17" s="1"/>
  <c r="K17" s="1"/>
  <c r="I8"/>
  <c r="J8" s="1"/>
  <c r="K8" s="1"/>
  <c r="I9"/>
  <c r="J9" s="1"/>
  <c r="K9" s="1"/>
  <c r="I7"/>
  <c r="J7" s="1"/>
  <c r="F12" i="1" l="1"/>
  <c r="F14" s="1"/>
  <c r="C11" i="4" s="1"/>
  <c r="C15" s="1"/>
  <c r="C23"/>
  <c r="E31" i="12"/>
  <c r="C24"/>
  <c r="D23" i="4"/>
  <c r="E24" i="12"/>
  <c r="D31"/>
  <c r="E23" i="4"/>
  <c r="D24" i="12"/>
  <c r="C31"/>
  <c r="D28" i="4"/>
  <c r="D6" i="8"/>
  <c r="E6"/>
  <c r="E28" i="4"/>
  <c r="C6" i="8"/>
  <c r="C28" i="4"/>
  <c r="B11" i="5"/>
  <c r="B10"/>
  <c r="D5" i="7"/>
  <c r="D6" s="1"/>
  <c r="B9" i="5"/>
  <c r="F11" i="7"/>
  <c r="F9"/>
  <c r="F7"/>
  <c r="F5"/>
  <c r="F12"/>
  <c r="F10"/>
  <c r="F8"/>
  <c r="F6"/>
  <c r="E11"/>
  <c r="E9"/>
  <c r="E7"/>
  <c r="E5"/>
  <c r="B8" i="5"/>
  <c r="E12" i="7"/>
  <c r="E10"/>
  <c r="E8"/>
  <c r="E6"/>
  <c r="C13" i="5"/>
  <c r="E13"/>
  <c r="J10" i="3"/>
  <c r="K7"/>
  <c r="K10" s="1"/>
  <c r="J27"/>
  <c r="K18"/>
  <c r="K27" s="1"/>
  <c r="I10"/>
  <c r="C7" i="12" s="1"/>
  <c r="D7" s="1"/>
  <c r="E7" s="1"/>
  <c r="C11" l="1"/>
  <c r="C15" s="1"/>
  <c r="C16" s="1"/>
  <c r="F23" i="2"/>
  <c r="F20" i="1"/>
  <c r="C6" i="12" s="1"/>
  <c r="C8" s="1"/>
  <c r="C16" i="4"/>
  <c r="G5" i="7"/>
  <c r="G6"/>
  <c r="D7"/>
  <c r="F25" i="2"/>
  <c r="G25" l="1"/>
  <c r="G7" i="7"/>
  <c r="D8"/>
  <c r="D3" i="4"/>
  <c r="E3"/>
  <c r="G14" i="5"/>
  <c r="C14"/>
  <c r="B14"/>
  <c r="D13"/>
  <c r="B12"/>
  <c r="H13"/>
  <c r="F13"/>
  <c r="H25" i="2" l="1"/>
  <c r="D9" i="7"/>
  <c r="G8"/>
  <c r="E14" i="5"/>
  <c r="H14" s="1"/>
  <c r="D14"/>
  <c r="D10" i="7" l="1"/>
  <c r="G9"/>
  <c r="F14" i="5"/>
  <c r="I12" i="3"/>
  <c r="J12" s="1"/>
  <c r="K12" s="1"/>
  <c r="I45"/>
  <c r="J45" s="1"/>
  <c r="K45" s="1"/>
  <c r="I44"/>
  <c r="J44" s="1"/>
  <c r="K44" s="1"/>
  <c r="I38"/>
  <c r="J38" s="1"/>
  <c r="K38" s="1"/>
  <c r="I36"/>
  <c r="I35"/>
  <c r="J32"/>
  <c r="K32" s="1"/>
  <c r="I31"/>
  <c r="H46"/>
  <c r="H37"/>
  <c r="H39" s="1"/>
  <c r="H41" s="1"/>
  <c r="H42" s="1"/>
  <c r="C7" i="4"/>
  <c r="H10" i="3"/>
  <c r="H27"/>
  <c r="C24" i="4" l="1"/>
  <c r="C25" s="1"/>
  <c r="C17" s="1"/>
  <c r="C27" i="12"/>
  <c r="C19" i="4"/>
  <c r="C20" i="12"/>
  <c r="J36" i="3"/>
  <c r="D11" i="7"/>
  <c r="G10"/>
  <c r="I33" i="3"/>
  <c r="J31"/>
  <c r="J35"/>
  <c r="K36"/>
  <c r="I46"/>
  <c r="J46" s="1"/>
  <c r="K46" s="1"/>
  <c r="D7" i="4"/>
  <c r="I27" i="3"/>
  <c r="H48"/>
  <c r="I37"/>
  <c r="C17" i="12" s="1"/>
  <c r="C18" s="1"/>
  <c r="C19" s="1"/>
  <c r="C21" s="1"/>
  <c r="C25" s="1"/>
  <c r="C26" s="1"/>
  <c r="C28" s="1"/>
  <c r="D24" i="4" l="1"/>
  <c r="D25" s="1"/>
  <c r="D17" s="1"/>
  <c r="D27" i="12"/>
  <c r="E19" i="4"/>
  <c r="E20" i="12"/>
  <c r="D19" i="4"/>
  <c r="D20" i="12"/>
  <c r="I47" i="3"/>
  <c r="J47" s="1"/>
  <c r="K47" s="1"/>
  <c r="E24" i="2"/>
  <c r="C6" i="4"/>
  <c r="C8" s="1"/>
  <c r="C5" i="5" s="1"/>
  <c r="C4" i="8"/>
  <c r="F24" i="2"/>
  <c r="D12" i="7"/>
  <c r="G12" s="1"/>
  <c r="G11"/>
  <c r="J37" i="3"/>
  <c r="D17" i="12" s="1"/>
  <c r="D18" s="1"/>
  <c r="K35" i="3"/>
  <c r="K31"/>
  <c r="K33" s="1"/>
  <c r="J33"/>
  <c r="E7" i="4"/>
  <c r="I39" i="3"/>
  <c r="I41" s="1"/>
  <c r="I42" s="1"/>
  <c r="I48"/>
  <c r="F26" i="2" l="1"/>
  <c r="G12" i="1"/>
  <c r="G14" s="1"/>
  <c r="E24" i="4"/>
  <c r="E25" s="1"/>
  <c r="E17" s="1"/>
  <c r="E27" i="12"/>
  <c r="C29" i="4"/>
  <c r="C32" i="12"/>
  <c r="C33" s="1"/>
  <c r="E26" i="2"/>
  <c r="K37" i="3"/>
  <c r="E17" i="12" s="1"/>
  <c r="E18" s="1"/>
  <c r="C10" i="8"/>
  <c r="D16" i="7"/>
  <c r="D17" s="1"/>
  <c r="D18" s="1"/>
  <c r="D5" i="5"/>
  <c r="C30" i="4"/>
  <c r="C7" i="5" s="1"/>
  <c r="C13" i="8" s="1"/>
  <c r="J48" i="3"/>
  <c r="J39"/>
  <c r="J41" s="1"/>
  <c r="J42" s="1"/>
  <c r="K39"/>
  <c r="K41" s="1"/>
  <c r="K42" s="1"/>
  <c r="G23" i="2" l="1"/>
  <c r="G24" s="1"/>
  <c r="H12" i="1" s="1"/>
  <c r="H14" s="1"/>
  <c r="D11" i="4"/>
  <c r="D15" s="1"/>
  <c r="D16" s="1"/>
  <c r="D11" i="12"/>
  <c r="D15" s="1"/>
  <c r="D16" s="1"/>
  <c r="D19" s="1"/>
  <c r="D21" s="1"/>
  <c r="D25" s="1"/>
  <c r="D26" s="1"/>
  <c r="D28" s="1"/>
  <c r="G20" i="1"/>
  <c r="D29" i="4"/>
  <c r="D30" s="1"/>
  <c r="E7" i="5" s="1"/>
  <c r="D13" i="8" s="1"/>
  <c r="D32" i="12"/>
  <c r="D33" s="1"/>
  <c r="C11" i="5"/>
  <c r="D11" s="1"/>
  <c r="F22" i="7"/>
  <c r="F20"/>
  <c r="F18"/>
  <c r="F16"/>
  <c r="F23"/>
  <c r="F21"/>
  <c r="F19"/>
  <c r="F17"/>
  <c r="K48" i="3"/>
  <c r="C7" i="8"/>
  <c r="D19" i="7"/>
  <c r="D7" i="5"/>
  <c r="G26" i="2" l="1"/>
  <c r="D6" i="12"/>
  <c r="D8" s="1"/>
  <c r="D6" i="4"/>
  <c r="D8" s="1"/>
  <c r="E5" i="5" s="1"/>
  <c r="D4" i="8"/>
  <c r="D7" s="1"/>
  <c r="E11" i="4"/>
  <c r="E15" s="1"/>
  <c r="E16" s="1"/>
  <c r="E18" s="1"/>
  <c r="G12" i="5" s="1"/>
  <c r="H23" i="2"/>
  <c r="H24" s="1"/>
  <c r="H26" s="1"/>
  <c r="H20" i="1"/>
  <c r="E11" i="12"/>
  <c r="E15" s="1"/>
  <c r="E16" s="1"/>
  <c r="E19" s="1"/>
  <c r="E21" s="1"/>
  <c r="E25" s="1"/>
  <c r="E26" s="1"/>
  <c r="E28" s="1"/>
  <c r="E29" i="4"/>
  <c r="E30" s="1"/>
  <c r="G7" i="5" s="1"/>
  <c r="E13" i="8" s="1"/>
  <c r="E32" i="12"/>
  <c r="E33" s="1"/>
  <c r="E11" i="5"/>
  <c r="F11" s="1"/>
  <c r="F33" i="7"/>
  <c r="F31"/>
  <c r="F29"/>
  <c r="F27"/>
  <c r="F34"/>
  <c r="F32"/>
  <c r="F30"/>
  <c r="F28"/>
  <c r="D20"/>
  <c r="C18" i="4"/>
  <c r="C20" s="1"/>
  <c r="F7" i="5"/>
  <c r="D10" i="8" l="1"/>
  <c r="D27" i="7"/>
  <c r="D28" s="1"/>
  <c r="D29" s="1"/>
  <c r="D30" s="1"/>
  <c r="F5" i="5"/>
  <c r="E6" i="12"/>
  <c r="E8" s="1"/>
  <c r="E4" i="8"/>
  <c r="E7" s="1"/>
  <c r="E6" i="4"/>
  <c r="E8" s="1"/>
  <c r="G5" i="5" s="1"/>
  <c r="G11" s="1"/>
  <c r="H11" s="1"/>
  <c r="F43" i="7"/>
  <c r="F42"/>
  <c r="F45"/>
  <c r="F41"/>
  <c r="F40"/>
  <c r="F44"/>
  <c r="H7" i="5"/>
  <c r="F39" i="7"/>
  <c r="F38"/>
  <c r="E20" i="4"/>
  <c r="E11" i="8" s="1"/>
  <c r="C6" i="5"/>
  <c r="C11" i="8"/>
  <c r="D21" i="7"/>
  <c r="C12" i="5"/>
  <c r="D12" s="1"/>
  <c r="E10" i="8" l="1"/>
  <c r="D38" i="7"/>
  <c r="D39" s="1"/>
  <c r="D40" s="1"/>
  <c r="H5" i="5"/>
  <c r="C12" i="8"/>
  <c r="C14" s="1"/>
  <c r="C16" s="1"/>
  <c r="C10" i="5"/>
  <c r="D10" s="1"/>
  <c r="E22" i="7"/>
  <c r="E20"/>
  <c r="G20" s="1"/>
  <c r="E18"/>
  <c r="G18" s="1"/>
  <c r="E16"/>
  <c r="G16" s="1"/>
  <c r="C9" i="5"/>
  <c r="D9" s="1"/>
  <c r="E23" i="7"/>
  <c r="E21"/>
  <c r="G21" s="1"/>
  <c r="E19"/>
  <c r="G19" s="1"/>
  <c r="E17"/>
  <c r="G17" s="1"/>
  <c r="C8" i="5"/>
  <c r="D8" s="1"/>
  <c r="D6"/>
  <c r="G6"/>
  <c r="D18" i="4"/>
  <c r="E12" i="5" s="1"/>
  <c r="D31" i="7"/>
  <c r="D22"/>
  <c r="D41"/>
  <c r="E12" i="8" l="1"/>
  <c r="G10" i="5"/>
  <c r="F12"/>
  <c r="H12"/>
  <c r="E44" i="7"/>
  <c r="E42"/>
  <c r="E40"/>
  <c r="G40" s="1"/>
  <c r="E38"/>
  <c r="G38" s="1"/>
  <c r="G8" i="5"/>
  <c r="E45" i="7"/>
  <c r="E43"/>
  <c r="E41"/>
  <c r="G41" s="1"/>
  <c r="E39"/>
  <c r="G39" s="1"/>
  <c r="G9" i="5"/>
  <c r="E14" i="8"/>
  <c r="E16" s="1"/>
  <c r="D20" i="4"/>
  <c r="D32" i="7"/>
  <c r="D42"/>
  <c r="G22"/>
  <c r="D23"/>
  <c r="G23" s="1"/>
  <c r="E6" i="5" l="1"/>
  <c r="D11" i="8"/>
  <c r="D33" i="7"/>
  <c r="G42"/>
  <c r="D43"/>
  <c r="D12" i="8" l="1"/>
  <c r="E10" i="5"/>
  <c r="E33" i="7"/>
  <c r="E31"/>
  <c r="G31" s="1"/>
  <c r="E29"/>
  <c r="E27"/>
  <c r="G27" s="1"/>
  <c r="E34"/>
  <c r="E32"/>
  <c r="G32" s="1"/>
  <c r="E30"/>
  <c r="G30" s="1"/>
  <c r="E28"/>
  <c r="G28" s="1"/>
  <c r="E9" i="5"/>
  <c r="F9" s="1"/>
  <c r="E8"/>
  <c r="F8" s="1"/>
  <c r="D14" i="8"/>
  <c r="D16" s="1"/>
  <c r="H6" i="5"/>
  <c r="G29" i="7"/>
  <c r="F6" i="5"/>
  <c r="G33" i="7"/>
  <c r="D34"/>
  <c r="G43"/>
  <c r="D44"/>
  <c r="F10" i="5" l="1"/>
  <c r="H10"/>
  <c r="G34" i="7"/>
  <c r="H9" i="5"/>
  <c r="H8"/>
  <c r="D45" i="7"/>
  <c r="G45" s="1"/>
  <c r="G44"/>
</calcChain>
</file>

<file path=xl/comments1.xml><?xml version="1.0" encoding="utf-8"?>
<comments xmlns="http://schemas.openxmlformats.org/spreadsheetml/2006/main">
  <authors>
    <author>Gerry</author>
  </authors>
  <commentList>
    <comment ref="A31" authorId="0">
      <text>
        <r>
          <rPr>
            <b/>
            <sz val="9"/>
            <color indexed="81"/>
            <rFont val="Tahoma"/>
            <family val="2"/>
          </rPr>
          <t>Gerry:</t>
        </r>
        <r>
          <rPr>
            <sz val="9"/>
            <color indexed="81"/>
            <rFont val="Tahoma"/>
            <family val="2"/>
          </rPr>
          <t xml:space="preserve">
this includes all treated water not purchased from a third party</t>
        </r>
      </text>
    </comment>
    <comment ref="A50" authorId="0">
      <text>
        <r>
          <rPr>
            <b/>
            <sz val="9"/>
            <color indexed="81"/>
            <rFont val="Tahoma"/>
            <family val="2"/>
          </rPr>
          <t>Gerry:</t>
        </r>
        <r>
          <rPr>
            <sz val="9"/>
            <color indexed="81"/>
            <rFont val="Tahoma"/>
            <family val="2"/>
          </rPr>
          <t xml:space="preserve">
these are the rates contained in the current rate bylaws</t>
        </r>
      </text>
    </comment>
  </commentList>
</comments>
</file>

<file path=xl/sharedStrings.xml><?xml version="1.0" encoding="utf-8"?>
<sst xmlns="http://schemas.openxmlformats.org/spreadsheetml/2006/main" count="436" uniqueCount="310">
  <si>
    <t>NAME OF MUNICIPALITY AND UTILITY:</t>
  </si>
  <si>
    <t>SCHEDULE OF UTILITY RATE REQUIREMENTS</t>
  </si>
  <si>
    <t>Current year</t>
  </si>
  <si>
    <t>Actual</t>
  </si>
  <si>
    <t>Projected</t>
  </si>
  <si>
    <t>Expenses:</t>
  </si>
  <si>
    <t>Administration (building, office, staff, etc.)</t>
  </si>
  <si>
    <t>Billing and collection</t>
  </si>
  <si>
    <t>Deficit Recovery for the year ________</t>
  </si>
  <si>
    <t>Revenue:</t>
  </si>
  <si>
    <t>Surcharges</t>
  </si>
  <si>
    <t>Penalties</t>
  </si>
  <si>
    <t>Total general revenue</t>
  </si>
  <si>
    <t xml:space="preserve">Water  </t>
  </si>
  <si>
    <t>Staffing</t>
  </si>
  <si>
    <t>Purification and treatment</t>
  </si>
  <si>
    <t>Water purchases</t>
  </si>
  <si>
    <t>Service of Supply</t>
  </si>
  <si>
    <t>Transmission and Distribution</t>
  </si>
  <si>
    <t>Other Water Supply Costs</t>
  </si>
  <si>
    <t>Connections - Net Loss</t>
  </si>
  <si>
    <t>Amortization/ depreciation</t>
  </si>
  <si>
    <t>Interest on long term debt</t>
  </si>
  <si>
    <t>Reserves</t>
  </si>
  <si>
    <t>Sub-total- water expenses</t>
  </si>
  <si>
    <t>Connection Revenue</t>
  </si>
  <si>
    <t>Hydrant rentals</t>
  </si>
  <si>
    <t>Investment Income</t>
  </si>
  <si>
    <t>Amortization of capital grants</t>
  </si>
  <si>
    <t>Sewer</t>
  </si>
  <si>
    <t>Sewage Collection System</t>
  </si>
  <si>
    <t>Sewage Lift Station</t>
  </si>
  <si>
    <t>Sewage Treatment and Disposal</t>
  </si>
  <si>
    <t>Other Sewage Collection &amp; Disposal Costs</t>
  </si>
  <si>
    <t>Connection - Net Loss</t>
  </si>
  <si>
    <t>Future Remediation</t>
  </si>
  <si>
    <t>Total sewer expenses</t>
  </si>
  <si>
    <t>Revenue</t>
  </si>
  <si>
    <t>Lagoon Tipping Fees</t>
  </si>
  <si>
    <t>Other Revenue</t>
  </si>
  <si>
    <t>(1)</t>
  </si>
  <si>
    <t>Water facility- debt servicing taxation revenues</t>
  </si>
  <si>
    <t>Principal</t>
  </si>
  <si>
    <t>Interest</t>
  </si>
  <si>
    <t>Total</t>
  </si>
  <si>
    <t>(2)</t>
  </si>
  <si>
    <t>Sewer facility- debt servicing taxation revenues</t>
  </si>
  <si>
    <t>(3)</t>
  </si>
  <si>
    <t>Target Surplus</t>
  </si>
  <si>
    <t>Net results</t>
  </si>
  <si>
    <t>Financial history and projections</t>
  </si>
  <si>
    <t>Schedule 8</t>
  </si>
  <si>
    <t>Add long-term debt</t>
  </si>
  <si>
    <t>Working capital assessment</t>
  </si>
  <si>
    <t>Net rate revenue requirement - water</t>
  </si>
  <si>
    <t>Inflation rate</t>
  </si>
  <si>
    <t xml:space="preserve"> forecasts- Rate years</t>
  </si>
  <si>
    <t>Rate year 1</t>
  </si>
  <si>
    <t>Rate year 2</t>
  </si>
  <si>
    <t>Rate year 3</t>
  </si>
  <si>
    <t>Prior year - 1*</t>
  </si>
  <si>
    <t>Prior year**</t>
  </si>
  <si>
    <t>Enter information in blue shaded cells only.</t>
  </si>
  <si>
    <t>These are revenues generated from rates.</t>
  </si>
  <si>
    <t>These are minor expenses that will not be capitalized</t>
  </si>
  <si>
    <t>(4)</t>
  </si>
  <si>
    <t>(5)</t>
  </si>
  <si>
    <t>Numbers should reconcile to audited statements.</t>
  </si>
  <si>
    <t>Fiscal year, latest audited statements</t>
  </si>
  <si>
    <t>OVERVIEW STATISTICS</t>
  </si>
  <si>
    <t>Budget</t>
  </si>
  <si>
    <t>METERS:</t>
  </si>
  <si>
    <t>5/8 inch</t>
  </si>
  <si>
    <t xml:space="preserve">3/4   " </t>
  </si>
  <si>
    <t>1     "</t>
  </si>
  <si>
    <t xml:space="preserve">1½    " </t>
  </si>
  <si>
    <t xml:space="preserve">2     " </t>
  </si>
  <si>
    <t xml:space="preserve">3     " </t>
  </si>
  <si>
    <t xml:space="preserve">4     " </t>
  </si>
  <si>
    <t xml:space="preserve">6     " </t>
  </si>
  <si>
    <t>Total water sold</t>
  </si>
  <si>
    <t>Water only customers</t>
  </si>
  <si>
    <t>Bulk sales</t>
  </si>
  <si>
    <t>Water returned to sewers</t>
  </si>
  <si>
    <t>Current</t>
  </si>
  <si>
    <t>Sewer only customers</t>
  </si>
  <si>
    <t>Total number of customers</t>
  </si>
  <si>
    <t>Metered services</t>
  </si>
  <si>
    <t>Water produced</t>
  </si>
  <si>
    <t>Water purchased</t>
  </si>
  <si>
    <t xml:space="preserve">Total  </t>
  </si>
  <si>
    <t>Metered water sales</t>
  </si>
  <si>
    <t>Bulk water sales</t>
  </si>
  <si>
    <t>Total water accounted for</t>
  </si>
  <si>
    <t>Unaccounted for water</t>
  </si>
  <si>
    <t>Unaccounted for water %</t>
  </si>
  <si>
    <t>Water only customers- consumption</t>
  </si>
  <si>
    <t>Water not returned to sewers</t>
  </si>
  <si>
    <t xml:space="preserve">Other not returned to sewers </t>
  </si>
  <si>
    <t>Number of fire hydrants serviced</t>
  </si>
  <si>
    <t>Meter size</t>
  </si>
  <si>
    <t>Year</t>
  </si>
  <si>
    <t>Taxation revenues</t>
  </si>
  <si>
    <t>Metered water rates</t>
  </si>
  <si>
    <t>Less bulk sales revenue</t>
  </si>
  <si>
    <t>Sewer rates</t>
  </si>
  <si>
    <t>Volumes returned to sewers</t>
  </si>
  <si>
    <t>Sewer rate</t>
  </si>
  <si>
    <t>Proposed hydrant charge (annual)</t>
  </si>
  <si>
    <t>Commodity Rate</t>
  </si>
  <si>
    <t>Previous</t>
  </si>
  <si>
    <t>Water</t>
  </si>
  <si>
    <t>Quarterly Service Charge</t>
  </si>
  <si>
    <t>Minimum Quarterly*</t>
  </si>
  <si>
    <t>Bulk Water</t>
  </si>
  <si>
    <t>Reconnection fee</t>
  </si>
  <si>
    <t>Hydrant Rental Charge (Annual)</t>
  </si>
  <si>
    <t>Water unit charge</t>
  </si>
  <si>
    <t>Sewer unit charge</t>
  </si>
  <si>
    <t>Quarterly Service charge</t>
  </si>
  <si>
    <t>$/ cubic meter (gallon)</t>
  </si>
  <si>
    <t>Bulk water  rate</t>
  </si>
  <si>
    <t>Number of customers</t>
  </si>
  <si>
    <t>NOTE:  CELLS ARE NOT PROTECTED- MAKE CHANGES AS APPROPRIATE</t>
  </si>
  <si>
    <t>(1) (2)</t>
  </si>
  <si>
    <t>Meter Size (Inches)</t>
  </si>
  <si>
    <t>Group Capacity Ratio</t>
  </si>
  <si>
    <t>Minimum Quarterly Consumption</t>
  </si>
  <si>
    <t>Service Charge</t>
  </si>
  <si>
    <t>Minimum Quarterly Charges</t>
  </si>
  <si>
    <t>5/8</t>
  </si>
  <si>
    <t>3/4</t>
  </si>
  <si>
    <t>Year 1</t>
  </si>
  <si>
    <t>Year 2</t>
  </si>
  <si>
    <t>year 3</t>
  </si>
  <si>
    <t>Revenue requirements</t>
  </si>
  <si>
    <t>Administration</t>
  </si>
  <si>
    <t>Rate revenue</t>
  </si>
  <si>
    <t>Quarterly charges</t>
  </si>
  <si>
    <t>Bulk Water Sales</t>
  </si>
  <si>
    <t>Metered Water Sales</t>
  </si>
  <si>
    <t>Sewer charges</t>
  </si>
  <si>
    <t>Revenue over (short of) requirement</t>
  </si>
  <si>
    <t>Bulk water revenues</t>
  </si>
  <si>
    <t>Net water revenue requirement</t>
  </si>
  <si>
    <t>Metered water rate</t>
  </si>
  <si>
    <t>Net rate revenue requirement - sewer</t>
  </si>
  <si>
    <t>Note: This document is intended as an aid for the calculation of rates for a utility. Owners should include the pertinent information on a best efforts basis. Utilities may determine certain line items are better calculated in a different section. Please feel free to move items if required.</t>
  </si>
  <si>
    <t>1.</t>
  </si>
  <si>
    <t>2.</t>
  </si>
  <si>
    <t>3.</t>
  </si>
  <si>
    <t>4.</t>
  </si>
  <si>
    <t>5.</t>
  </si>
  <si>
    <t>6.</t>
  </si>
  <si>
    <t>7.</t>
  </si>
  <si>
    <t>8.</t>
  </si>
  <si>
    <t>9.</t>
  </si>
  <si>
    <t>10.</t>
  </si>
  <si>
    <t>11.</t>
  </si>
  <si>
    <t>12.</t>
  </si>
  <si>
    <t>13.</t>
  </si>
  <si>
    <t>14.</t>
  </si>
  <si>
    <t>15.</t>
  </si>
  <si>
    <t>STEPS FOR COMPLETING RATE TEMPLATES</t>
  </si>
  <si>
    <t>Note that each workbook has a series of spreadsheet tabs. In most cases, you will need only populate the blue highlighted areas on the first four tabs. The workbook will then automatically populate the remaining tabs.</t>
  </si>
  <si>
    <t>You should prepare by gathering utility information as indicated on the overview sheet as well as your latest audited financial statements. Armed with this data, you should be able to complete the workbook.</t>
  </si>
  <si>
    <t>As you populate the current data, you will note that some of the cells for the ensuing years become automatically populated on the assumption that nothing is projected to change. If this is not the case, simply populate the ensuing years with the correct information.</t>
  </si>
  <si>
    <t>The information required for completing the Working Capital section will be found in your audited financial statements. This information will determine whether or not you require a surcharge to build your working capital.</t>
  </si>
  <si>
    <t>There are cells provided for populating the taxation revenues that are being generated to repay utility related debentures. Entering this information correctly will populate certain cells within the body of the revenue requirement in the financial projections. The taxation revenues should be broken down appropriately between water related and sewer related debentures.</t>
  </si>
  <si>
    <t>The Financial Projections Worksheet makes provision for two historical years as well as the current year projected results and three "test years" i.e., those years for which rates are being requested.</t>
  </si>
  <si>
    <t>It is not mandatory to complete both historical years, but this is recommended in order to assist both the utility and the board in identifying trends. The historical year(s) should agree to schedule 9 of your audited financial statements for the utility in question. This may require that you reclassify some of the figures from your financial statements so that they will match the categories on the spreadsheet. Note that the "net results" should agree to your financial statements.</t>
  </si>
  <si>
    <t>In developing your forward projections, there is provision at the top of the spreadsheet to enter an inflation factor. This will assist in automatically populating some of the forward projections once the projection for the first test year has been entered.</t>
  </si>
  <si>
    <t>Forward projections should be based on historical trends. If a particular line item varies significantly from the historical and current years' results, an explanation should be attached with the cross-reference indicated on the spreadsheet under the column headed "Expl #".</t>
  </si>
  <si>
    <t>Working Capital Surcharge</t>
  </si>
  <si>
    <t>The spreadsheet contains a formula driven provision for a working capital surcharge where working capital is less than 20% of annual expenses.</t>
  </si>
  <si>
    <t>Deficit Recovery</t>
  </si>
  <si>
    <t>The spreadsheet also provides for the insertion of revenue requirements to recover deficits. Where these cells are populated, you should have completed and forwarded to the board a deficit approval application along with the appropriate council resolution requesting the recovery through rates.</t>
  </si>
  <si>
    <t xml:space="preserve">Reserves </t>
  </si>
  <si>
    <t>The worksheet has made allowance for the inclusion of a provision to build reserves in both water and sewer. Reserves are generally required only for specific purposes. Where a reserve provision is included in the spreadsheet, an explanatory note should be attached.</t>
  </si>
  <si>
    <t>Contingencies</t>
  </si>
  <si>
    <t>Contingency provisions are formula driven based on 10% of variable operating expenses. (Note that this is a revision to the board's previous guidelines whereby contingencies were based on the capital cost of the plant.) As with all fields in these spreadsheets, these provisions can be overridden and the cells populated with specific values where the utility believes that a more substantial (or reduced) provision is more appropriate. Where a formula has been overwritten, an explanatory note must be included.</t>
  </si>
  <si>
    <t>As stated above, completing the cells in the first three tabs will populate all other tabs in the workbook. Once you have completed the Overview, Working Capital, and Financial Projections, review the results that have been calculated in the other spreadsheets to ensure that they are consistent with your intent. This review will also help identify where blue highlighted fields may not have been completed, thus not producing the proper calculations.</t>
  </si>
  <si>
    <t>Once again, none of the cells in this workbook are protected. This means that you're able to amend calculated results to reflect what you may wish to propose to the board with respect to rights. However, it is crucial that all amendments be supported by an explanatory note.</t>
  </si>
  <si>
    <t>cu meters</t>
  </si>
  <si>
    <t>Indicate Fiscal year</t>
  </si>
  <si>
    <t>Once you have finished reviewing the workbook and are satisfied with the results, the workbook should be printed and attached to your submission. The wroksheets have been set up to print on a standard printer.  However, depending on your printer and other variables which may have caused an expansion of the column widths, you may be required to manipulate paper orientation, fonts, etc. to ensure an appropriate printing.</t>
  </si>
  <si>
    <t>Investment Income-MWSB</t>
  </si>
  <si>
    <t>Min quarterly water included   (cu meters)</t>
  </si>
  <si>
    <t>Water and Sewer customers</t>
  </si>
  <si>
    <t>Test yr 2</t>
  </si>
  <si>
    <t>Test yr 3</t>
  </si>
  <si>
    <t>Test yr 1</t>
  </si>
  <si>
    <t>Reference</t>
  </si>
  <si>
    <t xml:space="preserve">Fund Surplus </t>
  </si>
  <si>
    <t>Add Reserves</t>
  </si>
  <si>
    <t>Deduct Tangible Capital Assets</t>
  </si>
  <si>
    <t>Working Capital Surplus (deficit)</t>
  </si>
  <si>
    <t>93/09 Working Capital Surplus req. (20% of prior year oper. exp.)</t>
  </si>
  <si>
    <t>Working capital surcharge (1% of yrly exp)</t>
  </si>
  <si>
    <t xml:space="preserve">This column is not mandatory, but helpful in identifying trends.  </t>
  </si>
  <si>
    <r>
      <t xml:space="preserve">***Only insert information in blue shaded areas                                                                          </t>
    </r>
    <r>
      <rPr>
        <b/>
        <sz val="11"/>
        <rFont val="Calibri"/>
        <family val="2"/>
        <scheme val="minor"/>
      </rPr>
      <t xml:space="preserve"> Overview-Page 1</t>
    </r>
  </si>
  <si>
    <t>Explanations:</t>
  </si>
  <si>
    <t>Explanations-Page 4</t>
  </si>
  <si>
    <t>Rate Calculator-Page 5</t>
  </si>
  <si>
    <t>Table of Proposed Rates- Page 6</t>
  </si>
  <si>
    <t>Minimum Quarterly- Page 7</t>
  </si>
  <si>
    <t>Proof of Revenue- Page 8</t>
  </si>
  <si>
    <t>Total-Revenue Required</t>
  </si>
  <si>
    <t>Total-Revenue Projected from Rates</t>
  </si>
  <si>
    <t xml:space="preserve">*Based on 14 cubic meters </t>
  </si>
  <si>
    <t xml:space="preserve">**Based on  63 cubic meters </t>
  </si>
  <si>
    <t>Minimum Quarterly Sewer Only **</t>
  </si>
  <si>
    <t>Average annual cost per household***</t>
  </si>
  <si>
    <t>Minimum Quarterly-Water Only *</t>
  </si>
  <si>
    <r>
      <t>Service charges</t>
    </r>
    <r>
      <rPr>
        <vertAlign val="superscript"/>
        <sz val="9"/>
        <rFont val="Calibri"/>
        <family val="2"/>
        <scheme val="minor"/>
      </rPr>
      <t xml:space="preserve"> (4)</t>
    </r>
  </si>
  <si>
    <r>
      <t>Minor capital upgrades</t>
    </r>
    <r>
      <rPr>
        <vertAlign val="superscript"/>
        <sz val="9"/>
        <rFont val="Calibri"/>
        <family val="2"/>
        <scheme val="minor"/>
      </rPr>
      <t xml:space="preserve"> (5)</t>
    </r>
  </si>
  <si>
    <r>
      <t xml:space="preserve">Contingency </t>
    </r>
    <r>
      <rPr>
        <vertAlign val="superscript"/>
        <sz val="9"/>
        <rFont val="Calibri"/>
        <family val="2"/>
        <scheme val="minor"/>
      </rPr>
      <t>(3)</t>
    </r>
  </si>
  <si>
    <r>
      <t>Water rate charges</t>
    </r>
    <r>
      <rPr>
        <vertAlign val="superscript"/>
        <sz val="9"/>
        <rFont val="Calibri"/>
        <family val="2"/>
        <scheme val="minor"/>
      </rPr>
      <t xml:space="preserve"> (4)</t>
    </r>
  </si>
  <si>
    <r>
      <t xml:space="preserve">Sewer rate charge </t>
    </r>
    <r>
      <rPr>
        <vertAlign val="superscript"/>
        <sz val="9"/>
        <rFont val="Calibri"/>
        <family val="2"/>
        <scheme val="minor"/>
      </rPr>
      <t>(4)</t>
    </r>
  </si>
  <si>
    <t>***Water &amp; Sewer customer- based on 77 cubic meters per household per quarter</t>
  </si>
  <si>
    <t>Reconnection Fee</t>
  </si>
  <si>
    <r>
      <rPr>
        <b/>
        <sz val="11"/>
        <color theme="1"/>
        <rFont val="Calibri"/>
        <family val="2"/>
        <scheme val="minor"/>
      </rPr>
      <t>Instruction Sheet</t>
    </r>
    <r>
      <rPr>
        <sz val="11"/>
        <color theme="1"/>
        <rFont val="Calibri"/>
        <family val="2"/>
        <scheme val="minor"/>
      </rPr>
      <t xml:space="preserve"> </t>
    </r>
  </si>
  <si>
    <r>
      <t>Except for unusual circumstances, you will need to complete only the first four (4) worksheet tabs:                                                                                                                                   1.</t>
    </r>
    <r>
      <rPr>
        <i/>
        <sz val="11"/>
        <color theme="1"/>
        <rFont val="Calibri"/>
        <family val="2"/>
        <scheme val="minor"/>
      </rPr>
      <t>the Overview</t>
    </r>
    <r>
      <rPr>
        <sz val="11"/>
        <color theme="1"/>
        <rFont val="Calibri"/>
        <family val="2"/>
        <scheme val="minor"/>
      </rPr>
      <t xml:space="preserve">,                                                                                                                                                 2.the </t>
    </r>
    <r>
      <rPr>
        <i/>
        <sz val="11"/>
        <color theme="1"/>
        <rFont val="Calibri"/>
        <family val="2"/>
        <scheme val="minor"/>
      </rPr>
      <t>WCS</t>
    </r>
    <r>
      <rPr>
        <sz val="11"/>
        <color theme="1"/>
        <rFont val="Calibri"/>
        <family val="2"/>
        <scheme val="minor"/>
      </rPr>
      <t xml:space="preserve">,                                                                                                                                                3.the </t>
    </r>
    <r>
      <rPr>
        <i/>
        <sz val="11"/>
        <color theme="1"/>
        <rFont val="Calibri"/>
        <family val="2"/>
        <scheme val="minor"/>
      </rPr>
      <t>Financial Projections</t>
    </r>
    <r>
      <rPr>
        <sz val="11"/>
        <color theme="1"/>
        <rFont val="Calibri"/>
        <family val="2"/>
        <scheme val="minor"/>
      </rPr>
      <t xml:space="preserve">                                                                                                                                          4.the </t>
    </r>
    <r>
      <rPr>
        <i/>
        <sz val="11"/>
        <color theme="1"/>
        <rFont val="Calibri"/>
        <family val="2"/>
        <scheme val="minor"/>
      </rPr>
      <t xml:space="preserve">Explanations                                                        </t>
    </r>
    <r>
      <rPr>
        <sz val="11"/>
        <color theme="1"/>
        <rFont val="Calibri"/>
        <family val="2"/>
        <scheme val="minor"/>
      </rPr>
      <t xml:space="preserve">                                                                                            The worksheet tabs should be completed in that sequence.</t>
    </r>
  </si>
  <si>
    <r>
      <t>2.</t>
    </r>
    <r>
      <rPr>
        <b/>
        <sz val="7"/>
        <color theme="1"/>
        <rFont val="Times New Roman"/>
        <family val="1"/>
      </rPr>
      <t xml:space="preserve">       </t>
    </r>
    <r>
      <rPr>
        <b/>
        <sz val="11"/>
        <color theme="1"/>
        <rFont val="Calibri"/>
        <family val="2"/>
        <scheme val="minor"/>
      </rPr>
      <t>Completing the Workbook</t>
    </r>
  </si>
  <si>
    <r>
      <t>1.</t>
    </r>
    <r>
      <rPr>
        <b/>
        <sz val="7"/>
        <color theme="1"/>
        <rFont val="Times New Roman"/>
        <family val="1"/>
      </rPr>
      <t xml:space="preserve">       </t>
    </r>
    <r>
      <rPr>
        <b/>
        <sz val="11"/>
        <color theme="1"/>
        <rFont val="Calibri"/>
        <family val="2"/>
        <scheme val="minor"/>
      </rPr>
      <t>About The Template</t>
    </r>
  </si>
  <si>
    <r>
      <t>3.</t>
    </r>
    <r>
      <rPr>
        <b/>
        <sz val="7"/>
        <color theme="1"/>
        <rFont val="Times New Roman"/>
        <family val="1"/>
      </rPr>
      <t xml:space="preserve">       </t>
    </r>
    <r>
      <rPr>
        <b/>
        <sz val="11"/>
        <color theme="1"/>
        <rFont val="Calibri"/>
        <family val="2"/>
        <scheme val="minor"/>
      </rPr>
      <t>Complete the Overview</t>
    </r>
  </si>
  <si>
    <t>The highlighted cells in the Overview Workbook are intended to capture the basic data about the utility, especially related to the composition of the customer base as well as volumes.</t>
  </si>
  <si>
    <t>*Be sure to enter the name of the municipality and the utility.</t>
  </si>
  <si>
    <t>*The blue highlighted cells require completion.</t>
  </si>
  <si>
    <t>Average Quarterly cubic meters- Sewer only customers</t>
  </si>
  <si>
    <t>Water consumed for firefighting, flushing, etc.</t>
  </si>
  <si>
    <t>(self populated)</t>
  </si>
  <si>
    <t>Contingency is calculated to be 10% of variable operating expenses.  Changes require an explanation.</t>
  </si>
  <si>
    <t>Inc/</t>
  </si>
  <si>
    <t>Dec</t>
  </si>
  <si>
    <t>Schedule 6</t>
  </si>
  <si>
    <t>Working Capital Surplus/Deficit</t>
  </si>
  <si>
    <t>Checklist for Information required for completing the Workbook that is suited to the Utility.</t>
  </si>
  <si>
    <t>This is a basic list and is very general. Depending on your circumstances you may require additional information not listed.</t>
  </si>
  <si>
    <t>ü</t>
  </si>
  <si>
    <t>Customers:</t>
  </si>
  <si>
    <t>water and sewer</t>
  </si>
  <si>
    <t>water only</t>
  </si>
  <si>
    <t>sewer only</t>
  </si>
  <si>
    <t>Breakdown by Meter size:</t>
  </si>
  <si>
    <t>Example:</t>
  </si>
  <si>
    <r>
      <rPr>
        <sz val="7"/>
        <color theme="1"/>
        <rFont val="Times New Roman"/>
        <family val="1"/>
      </rPr>
      <t xml:space="preserve"> </t>
    </r>
    <r>
      <rPr>
        <sz val="11"/>
        <color theme="1"/>
        <rFont val="Calibri"/>
        <family val="2"/>
        <scheme val="minor"/>
      </rPr>
      <t>5/8”</t>
    </r>
  </si>
  <si>
    <t>¾”</t>
  </si>
  <si>
    <t>1”</t>
  </si>
  <si>
    <t>2”</t>
  </si>
  <si>
    <t>Fire Hydrants:</t>
  </si>
  <si>
    <t>How many?</t>
  </si>
  <si>
    <t>Current Charge?</t>
  </si>
  <si>
    <t>Proposed Charge?</t>
  </si>
  <si>
    <t>Current Rates for:</t>
  </si>
  <si>
    <t>Water produced- How many gallons or cubic meters?</t>
  </si>
  <si>
    <t>Water purchased- How many gallons or cubic meters?</t>
  </si>
  <si>
    <t>Water only Consumption- How many gallons or cubic meters?</t>
  </si>
  <si>
    <t>Metered Water Sales- How many gallons or cubic meters?</t>
  </si>
  <si>
    <t>Bulk Water Sales- How many gallons or cubic meters?</t>
  </si>
  <si>
    <t>Flushing of lines-Fire-etc..- How many gallons or cubic meters?</t>
  </si>
  <si>
    <t>Volumes:</t>
  </si>
  <si>
    <t>WCS-Page 2</t>
  </si>
  <si>
    <t>Financial Projections-Page 3</t>
  </si>
  <si>
    <r>
      <t>4.</t>
    </r>
    <r>
      <rPr>
        <b/>
        <sz val="7"/>
        <color theme="1"/>
        <rFont val="Times New Roman"/>
        <family val="1"/>
      </rPr>
      <t xml:space="preserve">       </t>
    </r>
    <r>
      <rPr>
        <b/>
        <sz val="11"/>
        <color theme="1"/>
        <rFont val="Calibri"/>
        <family val="2"/>
        <scheme val="minor"/>
      </rPr>
      <t>Complete the Working Capital Surplus</t>
    </r>
  </si>
  <si>
    <r>
      <t>5.</t>
    </r>
    <r>
      <rPr>
        <b/>
        <sz val="7"/>
        <color theme="1"/>
        <rFont val="Times New Roman"/>
        <family val="1"/>
      </rPr>
      <t xml:space="preserve">       </t>
    </r>
    <r>
      <rPr>
        <b/>
        <sz val="11"/>
        <color theme="1"/>
        <rFont val="Calibri"/>
        <family val="2"/>
        <scheme val="minor"/>
      </rPr>
      <t>Complete The Financial Projections</t>
    </r>
  </si>
  <si>
    <t>Financial Information:</t>
  </si>
  <si>
    <t>Current Audited Financial Statements</t>
  </si>
  <si>
    <t>Sewer only Average Quarterly Gallons- How many gallons/ cubic meters?</t>
  </si>
  <si>
    <t>Current Rates</t>
  </si>
  <si>
    <t>(self populates year)</t>
  </si>
  <si>
    <t>/1-step cubic meters</t>
  </si>
  <si>
    <r>
      <t>6.</t>
    </r>
    <r>
      <rPr>
        <b/>
        <sz val="7"/>
        <color theme="1"/>
        <rFont val="Times New Roman"/>
        <family val="1"/>
      </rPr>
      <t xml:space="preserve">       </t>
    </r>
    <r>
      <rPr>
        <b/>
        <sz val="11"/>
        <color theme="1"/>
        <rFont val="Calibri"/>
        <family val="2"/>
        <scheme val="minor"/>
      </rPr>
      <t>Final Review</t>
    </r>
  </si>
  <si>
    <r>
      <t>7.</t>
    </r>
    <r>
      <rPr>
        <b/>
        <sz val="7"/>
        <color theme="1"/>
        <rFont val="Times New Roman"/>
        <family val="1"/>
      </rPr>
      <t xml:space="preserve">       </t>
    </r>
    <r>
      <rPr>
        <b/>
        <sz val="11"/>
        <color theme="1"/>
        <rFont val="Calibri"/>
        <family val="2"/>
        <scheme val="minor"/>
      </rPr>
      <t>Printing</t>
    </r>
  </si>
  <si>
    <t>Total gen. exp./Admin revenue requirement  (A)</t>
  </si>
  <si>
    <t>Net rate revenue requirement - water            (B)</t>
  </si>
  <si>
    <r>
      <t xml:space="preserve">Taxation revenues-water debt                       </t>
    </r>
    <r>
      <rPr>
        <b/>
        <sz val="9"/>
        <rFont val="Calibri"/>
        <family val="2"/>
        <scheme val="minor"/>
      </rPr>
      <t xml:space="preserve">   (C)</t>
    </r>
  </si>
  <si>
    <r>
      <t xml:space="preserve">Other revenue-bulk water fees                      </t>
    </r>
    <r>
      <rPr>
        <b/>
        <sz val="9"/>
        <rFont val="Calibri"/>
        <family val="2"/>
        <scheme val="minor"/>
      </rPr>
      <t xml:space="preserve">   (D)</t>
    </r>
  </si>
  <si>
    <t>Gross water rate                                           (G)</t>
  </si>
  <si>
    <t>Net rate rev. requirement - water        (B)</t>
  </si>
  <si>
    <t xml:space="preserve">(self populated)          </t>
  </si>
  <si>
    <t>Bulk Water Rate</t>
  </si>
  <si>
    <r>
      <t>Referenced on</t>
    </r>
    <r>
      <rPr>
        <b/>
        <i/>
        <sz val="11"/>
        <color theme="1"/>
        <rFont val="Calibri"/>
        <family val="2"/>
        <scheme val="minor"/>
      </rPr>
      <t xml:space="preserve"> Page 14</t>
    </r>
    <r>
      <rPr>
        <i/>
        <sz val="11"/>
        <color theme="1"/>
        <rFont val="Calibri"/>
        <family val="2"/>
        <scheme val="minor"/>
      </rPr>
      <t xml:space="preserve"> of Guidelines</t>
    </r>
  </si>
  <si>
    <t xml:space="preserve">Total Expenses (General + Water + Sewer) </t>
  </si>
  <si>
    <t>Net  revenue general/Admin</t>
  </si>
  <si>
    <t>Insert Year of Statement for this Schedule in blue area</t>
  </si>
  <si>
    <t>Net  rate revenue requirement general/Admin</t>
  </si>
  <si>
    <t>Total revenue - water</t>
  </si>
  <si>
    <t>Total revenue- sewer</t>
  </si>
  <si>
    <t>C</t>
  </si>
  <si>
    <t>A</t>
  </si>
  <si>
    <t>B</t>
  </si>
  <si>
    <t>D</t>
  </si>
  <si>
    <t>E=A+B+C+D</t>
  </si>
  <si>
    <t>Gross water volume sales cu meters</t>
  </si>
  <si>
    <t>HxF</t>
  </si>
  <si>
    <t>G</t>
  </si>
  <si>
    <t xml:space="preserve">Bulk water ratio                                                  </t>
  </si>
  <si>
    <t xml:space="preserve"> F=E÷B</t>
  </si>
  <si>
    <t xml:space="preserve">     Bulk water rate</t>
  </si>
  <si>
    <t xml:space="preserve">                        Sub total</t>
  </si>
  <si>
    <t>Taxation revenues-water debt</t>
  </si>
  <si>
    <t>Net rate rev. requirement - water</t>
  </si>
  <si>
    <t xml:space="preserve">Admin revenue requirement </t>
  </si>
  <si>
    <t>Bulk water revenue</t>
  </si>
  <si>
    <t>H=B÷G</t>
  </si>
  <si>
    <t>Bulk water sales cu meters</t>
  </si>
  <si>
    <t>Metered water sales  (cu meters)</t>
  </si>
  <si>
    <t>Volumes returned to sewers (cu meters)</t>
  </si>
  <si>
    <t>GxF</t>
  </si>
</sst>
</file>

<file path=xl/styles.xml><?xml version="1.0" encoding="utf-8"?>
<styleSheet xmlns="http://schemas.openxmlformats.org/spreadsheetml/2006/main">
  <numFmts count="12">
    <numFmt numFmtId="5" formatCode="&quot;$&quot;#,##0;\-&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   &quot;_);_(@_)"/>
    <numFmt numFmtId="165" formatCode="_(* #,##0_);_(* \(#,##0\);_(* &quot;-&quot;_);_(@_)"/>
    <numFmt numFmtId="166" formatCode="0.0%"/>
    <numFmt numFmtId="167" formatCode="&quot;$&quot;#,##0.00"/>
    <numFmt numFmtId="168" formatCode="&quot;$&quot;#,##0.00_);[Red]\(&quot;$&quot;#,##0.00\)"/>
  </numFmts>
  <fonts count="36">
    <font>
      <sz val="11"/>
      <color theme="1"/>
      <name val="Calibri"/>
      <family val="2"/>
      <scheme val="minor"/>
    </font>
    <font>
      <sz val="11"/>
      <color theme="1"/>
      <name val="Calibri"/>
      <family val="2"/>
      <scheme val="minor"/>
    </font>
    <font>
      <b/>
      <sz val="9"/>
      <name val="Arial"/>
      <family val="2"/>
    </font>
    <font>
      <sz val="11"/>
      <name val="Times New Roman"/>
      <family val="1"/>
    </font>
    <font>
      <sz val="10"/>
      <name val="Arial"/>
      <family val="2"/>
    </font>
    <font>
      <b/>
      <sz val="11"/>
      <color theme="1"/>
      <name val="Calibri"/>
      <family val="2"/>
      <scheme val="minor"/>
    </font>
    <font>
      <vertAlign val="superscript"/>
      <sz val="11"/>
      <color theme="1"/>
      <name val="Calibri"/>
      <family val="2"/>
      <scheme val="minor"/>
    </font>
    <font>
      <sz val="11"/>
      <name val="Calibri"/>
      <family val="2"/>
      <scheme val="minor"/>
    </font>
    <font>
      <b/>
      <sz val="11"/>
      <name val="Calibri"/>
      <family val="2"/>
      <scheme val="minor"/>
    </font>
    <font>
      <sz val="11"/>
      <color rgb="FF000000"/>
      <name val="Calibri"/>
      <family val="2"/>
      <scheme val="minor"/>
    </font>
    <font>
      <sz val="11"/>
      <color theme="1"/>
      <name val="Courier New"/>
      <family val="3"/>
    </font>
    <font>
      <sz val="9"/>
      <color rgb="FF000000"/>
      <name val="Calibri"/>
      <family val="2"/>
    </font>
    <font>
      <b/>
      <sz val="9"/>
      <color rgb="FF000000"/>
      <name val="Calibri"/>
      <family val="2"/>
    </font>
    <font>
      <sz val="7"/>
      <color theme="1"/>
      <name val="Times New Roman"/>
      <family val="1"/>
    </font>
    <font>
      <i/>
      <u/>
      <sz val="11"/>
      <color theme="1"/>
      <name val="Calibri"/>
      <family val="2"/>
      <scheme val="minor"/>
    </font>
    <font>
      <sz val="9"/>
      <color indexed="81"/>
      <name val="Tahoma"/>
      <family val="2"/>
    </font>
    <font>
      <b/>
      <sz val="9"/>
      <color indexed="81"/>
      <name val="Tahoma"/>
      <family val="2"/>
    </font>
    <font>
      <i/>
      <sz val="11"/>
      <color theme="1"/>
      <name val="Calibri"/>
      <family val="2"/>
      <scheme val="minor"/>
    </font>
    <font>
      <b/>
      <i/>
      <sz val="11"/>
      <color theme="1"/>
      <name val="Calibri"/>
      <family val="2"/>
      <scheme val="minor"/>
    </font>
    <font>
      <b/>
      <sz val="11"/>
      <color rgb="FF000000"/>
      <name val="Calibri"/>
      <family val="2"/>
    </font>
    <font>
      <sz val="11"/>
      <color theme="1"/>
      <name val="Calibri"/>
      <family val="2"/>
    </font>
    <font>
      <sz val="11"/>
      <color rgb="FF000000"/>
      <name val="Calibri"/>
      <family val="2"/>
    </font>
    <font>
      <b/>
      <sz val="9"/>
      <name val="Calibri"/>
      <family val="2"/>
      <scheme val="minor"/>
    </font>
    <font>
      <sz val="9"/>
      <name val="Calibri"/>
      <family val="2"/>
      <scheme val="minor"/>
    </font>
    <font>
      <b/>
      <vertAlign val="superscript"/>
      <sz val="9"/>
      <name val="Calibri"/>
      <family val="2"/>
      <scheme val="minor"/>
    </font>
    <font>
      <i/>
      <sz val="9"/>
      <color theme="1"/>
      <name val="Calibri"/>
      <family val="2"/>
      <scheme val="minor"/>
    </font>
    <font>
      <i/>
      <sz val="9"/>
      <name val="Calibri"/>
      <family val="2"/>
      <scheme val="minor"/>
    </font>
    <font>
      <vertAlign val="superscript"/>
      <sz val="9"/>
      <name val="Calibri"/>
      <family val="2"/>
      <scheme val="minor"/>
    </font>
    <font>
      <b/>
      <sz val="10"/>
      <name val="Calibri"/>
      <family val="2"/>
      <scheme val="minor"/>
    </font>
    <font>
      <sz val="10"/>
      <name val="Calibri"/>
      <family val="2"/>
      <scheme val="minor"/>
    </font>
    <font>
      <b/>
      <sz val="7"/>
      <color theme="1"/>
      <name val="Times New Roman"/>
      <family val="1"/>
    </font>
    <font>
      <sz val="11"/>
      <color theme="1"/>
      <name val="Symbol"/>
      <family val="1"/>
      <charset val="2"/>
    </font>
    <font>
      <sz val="11"/>
      <color theme="1"/>
      <name val="Wingdings"/>
      <charset val="2"/>
    </font>
    <font>
      <b/>
      <i/>
      <sz val="11"/>
      <name val="Calibri"/>
      <family val="2"/>
      <scheme val="minor"/>
    </font>
    <font>
      <i/>
      <sz val="11"/>
      <name val="Calibri"/>
      <family val="2"/>
      <scheme val="minor"/>
    </font>
    <font>
      <sz val="12"/>
      <color theme="1"/>
      <name val="Calibri"/>
      <family val="2"/>
      <scheme val="minor"/>
    </font>
  </fonts>
  <fills count="8">
    <fill>
      <patternFill patternType="none"/>
    </fill>
    <fill>
      <patternFill patternType="gray125"/>
    </fill>
    <fill>
      <patternFill patternType="solid">
        <fgColor theme="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theme="6" tint="0.79998168889431442"/>
        <bgColor indexed="64"/>
      </patternFill>
    </fill>
    <fill>
      <patternFill patternType="solid">
        <fgColor theme="6" tint="0.39997558519241921"/>
        <bgColor indexed="64"/>
      </patternFill>
    </fill>
  </fills>
  <borders count="12">
    <border>
      <left/>
      <right/>
      <top/>
      <bottom/>
      <diagonal/>
    </border>
    <border>
      <left/>
      <right/>
      <top/>
      <bottom style="thick">
        <color indexed="64"/>
      </bottom>
      <diagonal/>
    </border>
    <border>
      <left/>
      <right/>
      <top/>
      <bottom style="thin">
        <color indexed="64"/>
      </bottom>
      <diagonal/>
    </border>
    <border>
      <left/>
      <right/>
      <top style="thin">
        <color indexed="64"/>
      </top>
      <bottom style="thin">
        <color indexed="64"/>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s>
  <cellStyleXfs count="5">
    <xf numFmtId="0" fontId="0" fillId="0" borderId="0"/>
    <xf numFmtId="43" fontId="1" fillId="0" borderId="0" applyFont="0" applyFill="0" applyBorder="0" applyAlignment="0" applyProtection="0"/>
    <xf numFmtId="0" fontId="3" fillId="0" borderId="0" applyFont="0" applyFill="0" applyBorder="0" applyProtection="0"/>
    <xf numFmtId="0" fontId="3" fillId="0" borderId="0" applyFont="0" applyFill="0" applyBorder="0" applyProtection="0"/>
    <xf numFmtId="0" fontId="4" fillId="0" borderId="0"/>
  </cellStyleXfs>
  <cellXfs count="311">
    <xf numFmtId="0" fontId="0" fillId="0" borderId="0" xfId="0"/>
    <xf numFmtId="0" fontId="0" fillId="0" borderId="0" xfId="0" applyFill="1"/>
    <xf numFmtId="41" fontId="2" fillId="0" borderId="0" xfId="0" applyNumberFormat="1" applyFont="1" applyFill="1" applyBorder="1" applyAlignment="1">
      <alignment horizontal="right"/>
    </xf>
    <xf numFmtId="164" fontId="2" fillId="0" borderId="0" xfId="0" applyNumberFormat="1" applyFont="1" applyFill="1" applyBorder="1" applyAlignment="1">
      <alignment horizontal="center"/>
    </xf>
    <xf numFmtId="0" fontId="6" fillId="0" borderId="0" xfId="0" quotePrefix="1" applyFont="1" applyAlignment="1">
      <alignment horizontal="center"/>
    </xf>
    <xf numFmtId="0" fontId="5" fillId="0" borderId="0" xfId="0" applyFont="1" applyAlignment="1">
      <alignment horizontal="center"/>
    </xf>
    <xf numFmtId="0" fontId="0" fillId="0" borderId="0" xfId="0" applyFont="1"/>
    <xf numFmtId="10" fontId="0" fillId="0" borderId="0" xfId="0" applyNumberFormat="1" applyFont="1"/>
    <xf numFmtId="0" fontId="0" fillId="0" borderId="0" xfId="0" applyFont="1" applyBorder="1"/>
    <xf numFmtId="0" fontId="0" fillId="0" borderId="5" xfId="0" applyFont="1" applyBorder="1"/>
    <xf numFmtId="0" fontId="0" fillId="0" borderId="0" xfId="0" applyFont="1" applyBorder="1" applyAlignment="1"/>
    <xf numFmtId="0" fontId="0" fillId="3" borderId="5" xfId="0" applyFont="1" applyFill="1" applyBorder="1"/>
    <xf numFmtId="0" fontId="0" fillId="0" borderId="0" xfId="0" applyFont="1" applyAlignment="1">
      <alignment vertical="top" wrapText="1"/>
    </xf>
    <xf numFmtId="0" fontId="7" fillId="0" borderId="0" xfId="0" applyFont="1" applyBorder="1"/>
    <xf numFmtId="0" fontId="7" fillId="0" borderId="0" xfId="0" applyFont="1"/>
    <xf numFmtId="0" fontId="8" fillId="0" borderId="0" xfId="0" applyFont="1" applyAlignment="1"/>
    <xf numFmtId="0" fontId="7" fillId="0" borderId="0" xfId="0" applyFont="1" applyAlignment="1"/>
    <xf numFmtId="0" fontId="8" fillId="0" borderId="0" xfId="0" applyFont="1" applyAlignment="1">
      <alignment horizontal="left"/>
    </xf>
    <xf numFmtId="0" fontId="8" fillId="0" borderId="0" xfId="0" applyFont="1"/>
    <xf numFmtId="0" fontId="8" fillId="0" borderId="0" xfId="0" applyFont="1" applyFill="1"/>
    <xf numFmtId="10" fontId="8" fillId="0" borderId="0" xfId="0" applyNumberFormat="1" applyFont="1" applyBorder="1"/>
    <xf numFmtId="0" fontId="8" fillId="0" borderId="0" xfId="0" applyFont="1" applyAlignment="1">
      <alignment horizontal="center"/>
    </xf>
    <xf numFmtId="0" fontId="9" fillId="0" borderId="5" xfId="0" applyFont="1" applyBorder="1"/>
    <xf numFmtId="3" fontId="9" fillId="0" borderId="5" xfId="0" applyNumberFormat="1" applyFont="1" applyBorder="1" applyAlignment="1">
      <alignment horizontal="right" vertical="top" wrapText="1"/>
    </xf>
    <xf numFmtId="0" fontId="9" fillId="0" borderId="0" xfId="0" applyFont="1" applyBorder="1"/>
    <xf numFmtId="0" fontId="9" fillId="0" borderId="0" xfId="0" applyFont="1" applyBorder="1" applyAlignment="1">
      <alignment horizontal="justify" vertical="top" wrapText="1"/>
    </xf>
    <xf numFmtId="3" fontId="9" fillId="0" borderId="0" xfId="0" applyNumberFormat="1" applyFont="1" applyBorder="1" applyAlignment="1">
      <alignment horizontal="right" vertical="top" wrapText="1"/>
    </xf>
    <xf numFmtId="10" fontId="8" fillId="0" borderId="0" xfId="0" applyNumberFormat="1" applyFont="1" applyBorder="1" applyAlignment="1">
      <alignment horizontal="right"/>
    </xf>
    <xf numFmtId="0" fontId="0" fillId="0" borderId="0" xfId="0" applyFont="1" applyAlignment="1">
      <alignment horizontal="justify" vertical="top" wrapText="1"/>
    </xf>
    <xf numFmtId="0" fontId="9" fillId="0" borderId="5" xfId="0" applyFont="1" applyBorder="1" applyAlignment="1">
      <alignment vertical="top" wrapText="1"/>
    </xf>
    <xf numFmtId="3" fontId="9" fillId="3" borderId="5" xfId="0" applyNumberFormat="1" applyFont="1" applyFill="1" applyBorder="1" applyAlignment="1">
      <alignment horizontal="right" vertical="top" wrapText="1"/>
    </xf>
    <xf numFmtId="0" fontId="9" fillId="3" borderId="5" xfId="0" applyFont="1" applyFill="1" applyBorder="1" applyAlignment="1">
      <alignment horizontal="right" vertical="top" wrapText="1"/>
    </xf>
    <xf numFmtId="0" fontId="0" fillId="0" borderId="0" xfId="0" applyNumberFormat="1" applyFont="1"/>
    <xf numFmtId="0" fontId="0" fillId="0" borderId="5" xfId="0" applyNumberFormat="1" applyFont="1" applyBorder="1"/>
    <xf numFmtId="0" fontId="7" fillId="3" borderId="5" xfId="0" applyNumberFormat="1" applyFont="1" applyFill="1" applyBorder="1"/>
    <xf numFmtId="0" fontId="0" fillId="0" borderId="5" xfId="0" applyFont="1" applyFill="1" applyBorder="1"/>
    <xf numFmtId="10" fontId="0" fillId="0" borderId="0" xfId="0" applyNumberFormat="1" applyFont="1" applyBorder="1"/>
    <xf numFmtId="0" fontId="7" fillId="0" borderId="0" xfId="0" applyFont="1" applyFill="1" applyBorder="1" applyAlignment="1"/>
    <xf numFmtId="0" fontId="8" fillId="0" borderId="0" xfId="0" applyFont="1" applyBorder="1"/>
    <xf numFmtId="0" fontId="8" fillId="0" borderId="0" xfId="0" applyFont="1" applyBorder="1" applyAlignment="1">
      <alignment horizontal="center"/>
    </xf>
    <xf numFmtId="3" fontId="9" fillId="0" borderId="0" xfId="0" applyNumberFormat="1" applyFont="1" applyBorder="1" applyAlignment="1">
      <alignment horizontal="right"/>
    </xf>
    <xf numFmtId="0" fontId="0" fillId="0" borderId="5" xfId="0" applyFont="1" applyBorder="1" applyAlignment="1">
      <alignment vertical="top" wrapText="1"/>
    </xf>
    <xf numFmtId="0" fontId="0" fillId="0" borderId="0" xfId="0" applyFont="1" applyBorder="1" applyAlignment="1">
      <alignment vertical="top" wrapText="1"/>
    </xf>
    <xf numFmtId="10" fontId="0" fillId="0" borderId="0" xfId="0" applyNumberFormat="1" applyFont="1" applyBorder="1" applyAlignment="1">
      <alignment vertical="top" wrapText="1"/>
    </xf>
    <xf numFmtId="0" fontId="0" fillId="0" borderId="5" xfId="0" applyFont="1" applyFill="1" applyBorder="1" applyAlignment="1"/>
    <xf numFmtId="3" fontId="0" fillId="0" borderId="0" xfId="0" applyNumberFormat="1" applyFont="1" applyBorder="1"/>
    <xf numFmtId="0" fontId="9" fillId="0" borderId="0" xfId="0" applyFont="1" applyBorder="1"/>
    <xf numFmtId="10" fontId="0" fillId="0" borderId="5" xfId="0" applyNumberFormat="1" applyFont="1" applyBorder="1"/>
    <xf numFmtId="41" fontId="8" fillId="0" borderId="0" xfId="0" applyNumberFormat="1" applyFont="1" applyFill="1" applyBorder="1" applyAlignment="1">
      <alignment horizontal="right"/>
    </xf>
    <xf numFmtId="10" fontId="0" fillId="0" borderId="0" xfId="0" applyNumberFormat="1" applyFont="1" applyFill="1" applyBorder="1"/>
    <xf numFmtId="0" fontId="0" fillId="0" borderId="0" xfId="0" applyFont="1" applyFill="1" applyBorder="1"/>
    <xf numFmtId="41" fontId="8" fillId="3" borderId="0" xfId="0" applyNumberFormat="1" applyFont="1" applyFill="1" applyBorder="1" applyAlignment="1">
      <alignment horizontal="right"/>
    </xf>
    <xf numFmtId="167" fontId="0" fillId="3" borderId="5" xfId="0" applyNumberFormat="1" applyFont="1" applyFill="1" applyBorder="1"/>
    <xf numFmtId="0" fontId="11" fillId="0" borderId="0" xfId="0" applyFont="1" applyBorder="1" applyAlignment="1">
      <alignment vertical="top" wrapText="1"/>
    </xf>
    <xf numFmtId="8" fontId="11" fillId="0" borderId="0" xfId="0" applyNumberFormat="1" applyFont="1" applyBorder="1" applyAlignment="1">
      <alignment horizontal="center" vertical="top" wrapText="1"/>
    </xf>
    <xf numFmtId="0" fontId="12" fillId="0" borderId="0" xfId="0" applyFont="1" applyBorder="1" applyAlignment="1">
      <alignment vertical="top" wrapText="1"/>
    </xf>
    <xf numFmtId="8" fontId="12" fillId="0" borderId="0" xfId="0" applyNumberFormat="1" applyFont="1" applyBorder="1" applyAlignment="1">
      <alignment horizontal="center" vertical="top" wrapText="1"/>
    </xf>
    <xf numFmtId="0" fontId="0" fillId="0" borderId="5" xfId="0" applyBorder="1"/>
    <xf numFmtId="41" fontId="0" fillId="0" borderId="5" xfId="0" applyNumberFormat="1" applyBorder="1"/>
    <xf numFmtId="0" fontId="0" fillId="0" borderId="5" xfId="0" applyBorder="1" applyAlignment="1">
      <alignment horizontal="right"/>
    </xf>
    <xf numFmtId="5" fontId="0" fillId="0" borderId="5" xfId="0" applyNumberFormat="1" applyBorder="1"/>
    <xf numFmtId="0" fontId="0" fillId="0" borderId="5" xfId="0" applyBorder="1" applyAlignment="1">
      <alignment horizontal="left"/>
    </xf>
    <xf numFmtId="43" fontId="0" fillId="0" borderId="5" xfId="0" applyNumberFormat="1" applyBorder="1"/>
    <xf numFmtId="0" fontId="0" fillId="0" borderId="5" xfId="0" applyNumberFormat="1" applyBorder="1"/>
    <xf numFmtId="42" fontId="0" fillId="0" borderId="5" xfId="0" applyNumberFormat="1" applyBorder="1"/>
    <xf numFmtId="3" fontId="7" fillId="3" borderId="5" xfId="0" applyNumberFormat="1" applyFont="1" applyFill="1" applyBorder="1"/>
    <xf numFmtId="0" fontId="0" fillId="0" borderId="0" xfId="0" applyFont="1" applyAlignment="1">
      <alignment horizontal="center"/>
    </xf>
    <xf numFmtId="3" fontId="0" fillId="0" borderId="0" xfId="0" applyNumberFormat="1" applyFont="1" applyAlignment="1">
      <alignment horizontal="distributed"/>
    </xf>
    <xf numFmtId="168" fontId="0" fillId="0" borderId="0" xfId="0" applyNumberFormat="1" applyFont="1" applyAlignment="1">
      <alignment horizontal="center"/>
    </xf>
    <xf numFmtId="168" fontId="0" fillId="0" borderId="0" xfId="0" applyNumberFormat="1" applyFont="1" applyAlignment="1">
      <alignment horizontal="right"/>
    </xf>
    <xf numFmtId="16" fontId="0" fillId="0" borderId="5" xfId="0" quotePrefix="1" applyNumberFormat="1" applyBorder="1" applyAlignment="1">
      <alignment horizontal="center"/>
    </xf>
    <xf numFmtId="0" fontId="0" fillId="0" borderId="5" xfId="0" applyFont="1" applyBorder="1" applyAlignment="1">
      <alignment horizontal="center"/>
    </xf>
    <xf numFmtId="168" fontId="0" fillId="0" borderId="5" xfId="0" applyNumberFormat="1" applyFont="1" applyBorder="1" applyAlignment="1">
      <alignment horizontal="center"/>
    </xf>
    <xf numFmtId="168" fontId="0" fillId="0" borderId="5" xfId="0" applyNumberFormat="1" applyFont="1" applyBorder="1" applyAlignment="1">
      <alignment horizontal="right"/>
    </xf>
    <xf numFmtId="12" fontId="0" fillId="0" borderId="5" xfId="0" applyNumberFormat="1" applyFont="1" applyBorder="1" applyAlignment="1">
      <alignment horizontal="center"/>
    </xf>
    <xf numFmtId="0" fontId="0" fillId="0" borderId="0" xfId="0" applyAlignment="1">
      <alignment horizontal="center"/>
    </xf>
    <xf numFmtId="0" fontId="0" fillId="0" borderId="5" xfId="0" applyFont="1" applyFill="1" applyBorder="1" applyAlignment="1">
      <alignment horizontal="center"/>
    </xf>
    <xf numFmtId="0" fontId="9" fillId="0" borderId="5" xfId="0" applyFont="1" applyFill="1" applyBorder="1" applyAlignment="1">
      <alignment horizontal="center" vertical="top" wrapText="1"/>
    </xf>
    <xf numFmtId="42" fontId="0" fillId="0" borderId="0" xfId="0" applyNumberFormat="1"/>
    <xf numFmtId="0" fontId="0" fillId="0" borderId="0" xfId="0" applyAlignment="1">
      <alignment vertical="top" wrapText="1"/>
    </xf>
    <xf numFmtId="0" fontId="14" fillId="0" borderId="0" xfId="0" applyFont="1" applyAlignment="1"/>
    <xf numFmtId="0" fontId="7" fillId="0" borderId="0" xfId="0" applyFont="1" applyBorder="1" applyAlignment="1"/>
    <xf numFmtId="0" fontId="0" fillId="0" borderId="0" xfId="0" applyNumberFormat="1" applyFont="1" applyBorder="1"/>
    <xf numFmtId="0" fontId="9" fillId="0" borderId="8" xfId="0" applyFont="1" applyBorder="1"/>
    <xf numFmtId="0" fontId="10" fillId="0" borderId="0" xfId="0" applyFont="1"/>
    <xf numFmtId="0" fontId="0" fillId="3" borderId="6" xfId="0" applyFont="1" applyFill="1" applyBorder="1"/>
    <xf numFmtId="167" fontId="0" fillId="0" borderId="0" xfId="0" applyNumberFormat="1"/>
    <xf numFmtId="167" fontId="0" fillId="0" borderId="5" xfId="0" applyNumberFormat="1" applyFont="1" applyBorder="1"/>
    <xf numFmtId="167" fontId="0" fillId="0" borderId="5" xfId="0" applyNumberFormat="1" applyBorder="1"/>
    <xf numFmtId="167" fontId="0" fillId="0" borderId="0" xfId="0" applyNumberFormat="1" applyFont="1"/>
    <xf numFmtId="0" fontId="12" fillId="0" borderId="0" xfId="0" applyFont="1" applyFill="1" applyBorder="1" applyAlignment="1">
      <alignment vertical="top" wrapText="1"/>
    </xf>
    <xf numFmtId="8" fontId="12" fillId="0" borderId="0" xfId="0" applyNumberFormat="1" applyFont="1" applyFill="1" applyBorder="1" applyAlignment="1">
      <alignment horizontal="center" vertical="top" wrapText="1"/>
    </xf>
    <xf numFmtId="0" fontId="0" fillId="0" borderId="5" xfId="0" quotePrefix="1" applyBorder="1" applyAlignment="1">
      <alignment horizontal="right" vertical="top"/>
    </xf>
    <xf numFmtId="0" fontId="9" fillId="0" borderId="0" xfId="0" applyFont="1" applyBorder="1" applyAlignment="1"/>
    <xf numFmtId="0" fontId="0" fillId="0" borderId="0" xfId="0" applyFont="1" applyAlignment="1"/>
    <xf numFmtId="3" fontId="0" fillId="0" borderId="5" xfId="0" applyNumberFormat="1" applyFont="1" applyBorder="1" applyAlignment="1">
      <alignment horizontal="center"/>
    </xf>
    <xf numFmtId="0" fontId="0" fillId="0" borderId="0" xfId="0" applyAlignment="1">
      <alignment horizontal="left"/>
    </xf>
    <xf numFmtId="0" fontId="0" fillId="0" borderId="5" xfId="0" applyBorder="1" applyAlignment="1">
      <alignment horizontal="center" vertical="center" wrapText="1"/>
    </xf>
    <xf numFmtId="0" fontId="0" fillId="0" borderId="5" xfId="0" applyNumberFormat="1" applyFont="1" applyBorder="1" applyAlignment="1">
      <alignment horizontal="center" vertical="center" wrapText="1"/>
    </xf>
    <xf numFmtId="0" fontId="5" fillId="4" borderId="5" xfId="0" applyFont="1" applyFill="1" applyBorder="1" applyAlignment="1">
      <alignment horizontal="right"/>
    </xf>
    <xf numFmtId="7" fontId="5" fillId="4" borderId="5" xfId="0" applyNumberFormat="1" applyFont="1" applyFill="1" applyBorder="1"/>
    <xf numFmtId="0" fontId="5" fillId="0" borderId="0" xfId="0" applyFont="1" applyAlignment="1">
      <alignment horizontal="right"/>
    </xf>
    <xf numFmtId="0" fontId="5" fillId="0" borderId="0" xfId="0" applyFont="1" applyAlignment="1"/>
    <xf numFmtId="42" fontId="0" fillId="4" borderId="5" xfId="0" applyNumberFormat="1" applyFill="1" applyBorder="1"/>
    <xf numFmtId="42" fontId="5" fillId="4" borderId="5" xfId="0" applyNumberFormat="1" applyFont="1" applyFill="1" applyBorder="1"/>
    <xf numFmtId="0" fontId="19" fillId="0" borderId="5" xfId="0" applyFont="1" applyBorder="1" applyAlignment="1">
      <alignment horizontal="center" vertical="top" wrapText="1"/>
    </xf>
    <xf numFmtId="9" fontId="19" fillId="0" borderId="5" xfId="0" applyNumberFormat="1" applyFont="1" applyBorder="1" applyAlignment="1">
      <alignment horizontal="center" vertical="top" wrapText="1"/>
    </xf>
    <xf numFmtId="0" fontId="21" fillId="0" borderId="5" xfId="0" applyFont="1" applyBorder="1" applyAlignment="1">
      <alignment vertical="top" wrapText="1"/>
    </xf>
    <xf numFmtId="8" fontId="21" fillId="0" borderId="5" xfId="0" applyNumberFormat="1" applyFont="1" applyFill="1" applyBorder="1" applyAlignment="1">
      <alignment vertical="center" wrapText="1"/>
    </xf>
    <xf numFmtId="9" fontId="21" fillId="0" borderId="5" xfId="0" applyNumberFormat="1" applyFont="1" applyFill="1" applyBorder="1" applyAlignment="1">
      <alignment vertical="center" wrapText="1"/>
    </xf>
    <xf numFmtId="9" fontId="21" fillId="0" borderId="5" xfId="0" applyNumberFormat="1" applyFont="1" applyBorder="1" applyAlignment="1">
      <alignment vertical="center" wrapText="1"/>
    </xf>
    <xf numFmtId="0" fontId="0" fillId="0" borderId="8" xfId="0" applyFont="1" applyBorder="1" applyAlignment="1">
      <alignment horizontal="center" vertical="center"/>
    </xf>
    <xf numFmtId="42" fontId="0" fillId="3" borderId="5" xfId="0" applyNumberFormat="1" applyFont="1" applyFill="1" applyBorder="1"/>
    <xf numFmtId="0" fontId="22" fillId="0" borderId="0" xfId="0" applyFont="1" applyAlignment="1"/>
    <xf numFmtId="0" fontId="23" fillId="0" borderId="0" xfId="0" applyFont="1" applyAlignment="1"/>
    <xf numFmtId="0" fontId="23" fillId="0" borderId="0" xfId="0" applyFont="1" applyFill="1" applyAlignment="1"/>
    <xf numFmtId="0" fontId="24" fillId="0" borderId="0" xfId="0" quotePrefix="1" applyFont="1" applyBorder="1"/>
    <xf numFmtId="41" fontId="22" fillId="0" borderId="0" xfId="1" applyNumberFormat="1" applyFont="1" applyFill="1" applyBorder="1" applyAlignment="1">
      <alignment horizontal="right"/>
    </xf>
    <xf numFmtId="0" fontId="22" fillId="0" borderId="0" xfId="0" applyFont="1" applyBorder="1"/>
    <xf numFmtId="0" fontId="23" fillId="0" borderId="5" xfId="0" applyFont="1" applyBorder="1" applyAlignment="1">
      <alignment horizontal="left"/>
    </xf>
    <xf numFmtId="41" fontId="22" fillId="3" borderId="5" xfId="1" applyNumberFormat="1" applyFont="1" applyFill="1" applyBorder="1" applyAlignment="1">
      <alignment horizontal="right"/>
    </xf>
    <xf numFmtId="0" fontId="22" fillId="0" borderId="0" xfId="4" applyFont="1" applyAlignment="1">
      <alignment horizontal="left"/>
    </xf>
    <xf numFmtId="0" fontId="22" fillId="0" borderId="5" xfId="0" applyFont="1" applyBorder="1" applyAlignment="1">
      <alignment horizontal="left"/>
    </xf>
    <xf numFmtId="41" fontId="22" fillId="0" borderId="5" xfId="1" applyNumberFormat="1" applyFont="1" applyFill="1" applyBorder="1" applyAlignment="1">
      <alignment horizontal="right"/>
    </xf>
    <xf numFmtId="0" fontId="23" fillId="0" borderId="0" xfId="4" applyFont="1" applyAlignment="1">
      <alignment horizontal="left" indent="1"/>
    </xf>
    <xf numFmtId="0" fontId="23" fillId="0" borderId="0" xfId="0" applyFont="1" applyBorder="1" applyAlignment="1">
      <alignment horizontal="left"/>
    </xf>
    <xf numFmtId="0" fontId="22" fillId="0" borderId="5" xfId="1" applyNumberFormat="1" applyFont="1" applyFill="1" applyBorder="1" applyAlignment="1">
      <alignment horizontal="center" vertical="center"/>
    </xf>
    <xf numFmtId="41" fontId="22" fillId="0" borderId="5" xfId="0" applyNumberFormat="1" applyFont="1" applyFill="1" applyBorder="1" applyAlignment="1">
      <alignment horizontal="center"/>
    </xf>
    <xf numFmtId="0" fontId="22" fillId="0" borderId="0" xfId="0" applyFont="1" applyBorder="1" applyAlignment="1">
      <alignment horizontal="left"/>
    </xf>
    <xf numFmtId="0" fontId="23" fillId="0" borderId="8" xfId="0" applyFont="1" applyBorder="1"/>
    <xf numFmtId="41" fontId="23" fillId="0" borderId="0" xfId="0" applyNumberFormat="1" applyFont="1" applyFill="1" applyBorder="1"/>
    <xf numFmtId="0" fontId="22" fillId="0" borderId="5" xfId="0" applyNumberFormat="1" applyFont="1" applyFill="1" applyBorder="1" applyAlignment="1">
      <alignment horizontal="center" vertical="center"/>
    </xf>
    <xf numFmtId="0" fontId="23" fillId="0" borderId="0" xfId="0" applyFont="1"/>
    <xf numFmtId="0" fontId="23" fillId="0" borderId="5" xfId="0" applyFont="1" applyBorder="1"/>
    <xf numFmtId="41" fontId="22" fillId="2" borderId="5" xfId="0" applyNumberFormat="1" applyFont="1" applyFill="1" applyBorder="1"/>
    <xf numFmtId="41" fontId="23" fillId="0" borderId="5" xfId="0" applyNumberFormat="1" applyFont="1" applyFill="1" applyBorder="1"/>
    <xf numFmtId="41" fontId="22" fillId="4" borderId="5" xfId="0" applyNumberFormat="1" applyFont="1" applyFill="1" applyBorder="1"/>
    <xf numFmtId="41" fontId="22" fillId="0" borderId="5" xfId="0" applyNumberFormat="1" applyFont="1" applyFill="1" applyBorder="1" applyAlignment="1">
      <alignment horizontal="center" vertical="center"/>
    </xf>
    <xf numFmtId="0" fontId="0" fillId="0" borderId="0" xfId="0" applyFont="1" applyFill="1"/>
    <xf numFmtId="0" fontId="22" fillId="0" borderId="0" xfId="0" applyFont="1" applyAlignment="1">
      <alignment horizontal="left"/>
    </xf>
    <xf numFmtId="0" fontId="22" fillId="0" borderId="0" xfId="0" applyFont="1"/>
    <xf numFmtId="0" fontId="22" fillId="0" borderId="0" xfId="0" applyFont="1" applyFill="1"/>
    <xf numFmtId="0" fontId="22" fillId="0" borderId="1" xfId="0" applyFont="1" applyBorder="1" applyAlignment="1">
      <alignment horizontal="left"/>
    </xf>
    <xf numFmtId="0" fontId="23" fillId="0" borderId="1" xfId="0" applyFont="1" applyBorder="1" applyAlignment="1"/>
    <xf numFmtId="0" fontId="23" fillId="0" borderId="1" xfId="0" applyFont="1" applyFill="1" applyBorder="1" applyAlignment="1"/>
    <xf numFmtId="0" fontId="23" fillId="0" borderId="1" xfId="0" applyFont="1" applyFill="1" applyBorder="1"/>
    <xf numFmtId="15" fontId="22" fillId="0" borderId="0" xfId="0" applyNumberFormat="1" applyFont="1" applyBorder="1"/>
    <xf numFmtId="0" fontId="23" fillId="0" borderId="4" xfId="0" applyFont="1" applyFill="1" applyBorder="1" applyAlignment="1"/>
    <xf numFmtId="0" fontId="0" fillId="0" borderId="4" xfId="0" applyFont="1" applyFill="1" applyBorder="1" applyAlignment="1"/>
    <xf numFmtId="166" fontId="23" fillId="3" borderId="0" xfId="0" applyNumberFormat="1" applyFont="1" applyFill="1"/>
    <xf numFmtId="0" fontId="23" fillId="0" borderId="0" xfId="0" applyFont="1" applyFill="1" applyBorder="1"/>
    <xf numFmtId="0" fontId="22" fillId="0" borderId="0" xfId="0" applyFont="1" applyFill="1" applyAlignment="1">
      <alignment horizontal="center"/>
    </xf>
    <xf numFmtId="0" fontId="22" fillId="0" borderId="2" xfId="0" applyFont="1" applyFill="1" applyBorder="1" applyAlignment="1">
      <alignment horizontal="center"/>
    </xf>
    <xf numFmtId="164" fontId="22" fillId="0" borderId="2" xfId="0" applyNumberFormat="1" applyFont="1" applyFill="1" applyBorder="1" applyAlignment="1">
      <alignment horizontal="center"/>
    </xf>
    <xf numFmtId="165" fontId="22" fillId="0" borderId="0" xfId="0" applyNumberFormat="1" applyFont="1" applyFill="1" applyBorder="1" applyAlignment="1">
      <alignment horizontal="right"/>
    </xf>
    <xf numFmtId="41" fontId="22" fillId="3" borderId="5" xfId="0" applyNumberFormat="1" applyFont="1" applyFill="1" applyBorder="1" applyAlignment="1">
      <alignment horizontal="right"/>
    </xf>
    <xf numFmtId="41" fontId="22" fillId="0" borderId="5" xfId="0" applyNumberFormat="1" applyFont="1" applyFill="1" applyBorder="1" applyAlignment="1">
      <alignment horizontal="right"/>
    </xf>
    <xf numFmtId="41" fontId="22" fillId="2" borderId="5" xfId="0" applyNumberFormat="1" applyFont="1" applyFill="1" applyBorder="1" applyAlignment="1">
      <alignment horizontal="right"/>
    </xf>
    <xf numFmtId="41" fontId="22" fillId="5" borderId="5" xfId="0" applyNumberFormat="1" applyFont="1" applyFill="1" applyBorder="1" applyAlignment="1">
      <alignment horizontal="right"/>
    </xf>
    <xf numFmtId="41" fontId="22" fillId="3" borderId="5" xfId="2" applyNumberFormat="1" applyFont="1" applyFill="1" applyBorder="1" applyAlignment="1">
      <alignment horizontal="right"/>
    </xf>
    <xf numFmtId="41" fontId="22" fillId="2" borderId="5" xfId="2" applyNumberFormat="1" applyFont="1" applyFill="1" applyBorder="1" applyAlignment="1">
      <alignment horizontal="right"/>
    </xf>
    <xf numFmtId="41" fontId="22" fillId="4" borderId="5" xfId="2" applyNumberFormat="1" applyFont="1" applyFill="1" applyBorder="1" applyAlignment="1">
      <alignment horizontal="right"/>
    </xf>
    <xf numFmtId="41" fontId="22" fillId="0" borderId="0" xfId="0" applyNumberFormat="1" applyFont="1" applyFill="1" applyBorder="1" applyAlignment="1">
      <alignment horizontal="right"/>
    </xf>
    <xf numFmtId="41" fontId="22" fillId="0" borderId="5" xfId="2" applyNumberFormat="1" applyFont="1" applyFill="1" applyBorder="1" applyAlignment="1">
      <alignment horizontal="right"/>
    </xf>
    <xf numFmtId="0" fontId="22" fillId="0" borderId="0" xfId="0" applyFont="1" applyBorder="1" applyAlignment="1"/>
    <xf numFmtId="41" fontId="22" fillId="0" borderId="0" xfId="2" applyNumberFormat="1" applyFont="1" applyFill="1" applyBorder="1" applyAlignment="1">
      <alignment horizontal="right"/>
    </xf>
    <xf numFmtId="41" fontId="23" fillId="0" borderId="0" xfId="2" applyNumberFormat="1" applyFont="1" applyFill="1" applyBorder="1" applyAlignment="1">
      <alignment horizontal="right"/>
    </xf>
    <xf numFmtId="41" fontId="22" fillId="3" borderId="5" xfId="3" applyNumberFormat="1" applyFont="1" applyFill="1" applyBorder="1" applyAlignment="1">
      <alignment horizontal="right"/>
    </xf>
    <xf numFmtId="41" fontId="22" fillId="4" borderId="5" xfId="0" applyNumberFormat="1" applyFont="1" applyFill="1" applyBorder="1" applyAlignment="1">
      <alignment horizontal="right"/>
    </xf>
    <xf numFmtId="0" fontId="7" fillId="3" borderId="5" xfId="0" applyFont="1" applyFill="1" applyBorder="1"/>
    <xf numFmtId="0" fontId="9" fillId="5" borderId="5" xfId="0" applyFont="1" applyFill="1" applyBorder="1" applyAlignment="1">
      <alignment horizontal="justify" vertical="top" wrapText="1"/>
    </xf>
    <xf numFmtId="0" fontId="17" fillId="0" borderId="0" xfId="0" applyFont="1"/>
    <xf numFmtId="0" fontId="0" fillId="0" borderId="5" xfId="0" applyBorder="1" applyAlignment="1">
      <alignment horizontal="center" vertical="center"/>
    </xf>
    <xf numFmtId="9" fontId="19" fillId="0" borderId="5" xfId="0" applyNumberFormat="1" applyFont="1" applyBorder="1" applyAlignment="1">
      <alignment horizontal="center" vertical="center" wrapText="1"/>
    </xf>
    <xf numFmtId="0" fontId="21" fillId="6" borderId="5" xfId="0" applyFont="1" applyFill="1" applyBorder="1" applyAlignment="1">
      <alignment vertical="top" wrapText="1"/>
    </xf>
    <xf numFmtId="8" fontId="21" fillId="6" borderId="5" xfId="0" applyNumberFormat="1" applyFont="1" applyFill="1" applyBorder="1" applyAlignment="1">
      <alignment vertical="center" wrapText="1"/>
    </xf>
    <xf numFmtId="9" fontId="21" fillId="6" borderId="5" xfId="0" applyNumberFormat="1" applyFont="1" applyFill="1" applyBorder="1" applyAlignment="1">
      <alignment vertical="center" wrapText="1"/>
    </xf>
    <xf numFmtId="167" fontId="21" fillId="6" borderId="5" xfId="0" applyNumberFormat="1" applyFont="1" applyFill="1" applyBorder="1" applyAlignment="1">
      <alignment vertical="center" wrapText="1"/>
    </xf>
    <xf numFmtId="0" fontId="21" fillId="0" borderId="0" xfId="0" applyFont="1" applyFill="1" applyBorder="1" applyAlignment="1">
      <alignment vertical="top" wrapText="1"/>
    </xf>
    <xf numFmtId="3" fontId="20" fillId="0" borderId="0" xfId="0" applyNumberFormat="1" applyFont="1" applyBorder="1" applyAlignment="1"/>
    <xf numFmtId="0" fontId="20" fillId="0" borderId="0" xfId="0" applyFont="1" applyBorder="1" applyAlignment="1"/>
    <xf numFmtId="9" fontId="20" fillId="0" borderId="11" xfId="0" applyNumberFormat="1" applyFont="1" applyBorder="1"/>
    <xf numFmtId="9" fontId="20" fillId="0" borderId="0" xfId="0" applyNumberFormat="1" applyFont="1" applyBorder="1"/>
    <xf numFmtId="0" fontId="0" fillId="0" borderId="0" xfId="0" applyBorder="1"/>
    <xf numFmtId="0" fontId="28" fillId="3" borderId="5" xfId="0" applyFont="1" applyFill="1" applyBorder="1" applyAlignment="1">
      <alignment horizontal="center" vertical="center" wrapText="1"/>
    </xf>
    <xf numFmtId="0" fontId="28" fillId="3" borderId="5" xfId="0" applyFont="1" applyFill="1" applyBorder="1" applyAlignment="1">
      <alignment horizontal="center"/>
    </xf>
    <xf numFmtId="0" fontId="0" fillId="0" borderId="0" xfId="0"/>
    <xf numFmtId="0" fontId="0" fillId="0" borderId="0" xfId="0" applyAlignment="1">
      <alignment horizontal="left" indent="10"/>
    </xf>
    <xf numFmtId="0" fontId="0" fillId="0" borderId="0" xfId="0" applyAlignment="1">
      <alignment horizontal="left" indent="8"/>
    </xf>
    <xf numFmtId="0" fontId="0" fillId="0" borderId="5" xfId="0" applyBorder="1"/>
    <xf numFmtId="0" fontId="5" fillId="0" borderId="0" xfId="0" applyFont="1"/>
    <xf numFmtId="0" fontId="0" fillId="0" borderId="0" xfId="0" applyBorder="1"/>
    <xf numFmtId="0" fontId="32" fillId="0" borderId="8" xfId="0" applyFont="1" applyBorder="1" applyAlignment="1">
      <alignment horizontal="center" vertical="center"/>
    </xf>
    <xf numFmtId="0" fontId="10"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32" fillId="0" borderId="0" xfId="0" applyFont="1" applyBorder="1" applyAlignment="1">
      <alignment horizontal="center" vertical="center"/>
    </xf>
    <xf numFmtId="0" fontId="0" fillId="0" borderId="5" xfId="0" applyFont="1" applyBorder="1" applyAlignment="1">
      <alignment horizontal="center" vertical="center" wrapText="1"/>
    </xf>
    <xf numFmtId="167" fontId="0" fillId="0" borderId="5" xfId="0" applyNumberFormat="1" applyFont="1" applyBorder="1" applyAlignment="1">
      <alignment horizontal="center" vertical="center" wrapText="1"/>
    </xf>
    <xf numFmtId="0" fontId="0" fillId="0" borderId="0" xfId="0" applyAlignment="1">
      <alignment vertical="top" wrapText="1"/>
    </xf>
    <xf numFmtId="0" fontId="0" fillId="0" borderId="0" xfId="0" applyAlignment="1"/>
    <xf numFmtId="0" fontId="0" fillId="0" borderId="0" xfId="0" applyAlignment="1">
      <alignment horizontal="center"/>
    </xf>
    <xf numFmtId="0" fontId="5" fillId="0" borderId="0" xfId="0" applyFont="1" applyAlignment="1"/>
    <xf numFmtId="0" fontId="5" fillId="0" borderId="0" xfId="0" applyFont="1" applyAlignment="1">
      <alignment horizontal="right"/>
    </xf>
    <xf numFmtId="0" fontId="31" fillId="0" borderId="5" xfId="0" applyFont="1" applyBorder="1" applyAlignment="1"/>
    <xf numFmtId="0" fontId="23" fillId="3" borderId="5" xfId="0" applyFont="1" applyFill="1" applyBorder="1" applyAlignment="1">
      <alignment horizontal="center" vertical="center"/>
    </xf>
    <xf numFmtId="0" fontId="9" fillId="0" borderId="5" xfId="0" applyFont="1" applyFill="1" applyBorder="1" applyAlignment="1">
      <alignment horizontal="center" vertical="center" wrapText="1"/>
    </xf>
    <xf numFmtId="0" fontId="0" fillId="5" borderId="0" xfId="0" applyFont="1" applyFill="1" applyBorder="1"/>
    <xf numFmtId="0" fontId="0" fillId="5" borderId="0" xfId="0" applyNumberFormat="1" applyFont="1" applyFill="1" applyBorder="1"/>
    <xf numFmtId="167" fontId="0" fillId="5" borderId="0" xfId="0" applyNumberFormat="1" applyFont="1" applyFill="1" applyBorder="1"/>
    <xf numFmtId="0" fontId="0" fillId="0" borderId="5" xfId="0" applyFont="1" applyFill="1" applyBorder="1" applyAlignment="1">
      <alignment horizontal="center" vertical="center"/>
    </xf>
    <xf numFmtId="0" fontId="18" fillId="4" borderId="0" xfId="0" applyFont="1" applyFill="1"/>
    <xf numFmtId="0" fontId="0" fillId="4" borderId="0" xfId="0" applyFont="1" applyFill="1"/>
    <xf numFmtId="0" fontId="5" fillId="4" borderId="0" xfId="0" applyFont="1" applyFill="1"/>
    <xf numFmtId="0" fontId="5" fillId="4" borderId="0" xfId="0" applyFont="1" applyFill="1" applyAlignment="1">
      <alignment horizontal="right"/>
    </xf>
    <xf numFmtId="0" fontId="8" fillId="4" borderId="0" xfId="0" applyFont="1" applyFill="1" applyAlignment="1"/>
    <xf numFmtId="0" fontId="34" fillId="4" borderId="0" xfId="0" applyFont="1" applyFill="1" applyAlignment="1"/>
    <xf numFmtId="41" fontId="22" fillId="7" borderId="5" xfId="0" applyNumberFormat="1" applyFont="1" applyFill="1" applyBorder="1"/>
    <xf numFmtId="9" fontId="21" fillId="5" borderId="5" xfId="0" applyNumberFormat="1" applyFont="1" applyFill="1" applyBorder="1" applyAlignment="1">
      <alignment vertical="center" wrapText="1"/>
    </xf>
    <xf numFmtId="0" fontId="22" fillId="3" borderId="5" xfId="0" applyFont="1" applyFill="1" applyBorder="1" applyAlignment="1">
      <alignment horizontal="center" vertical="center"/>
    </xf>
    <xf numFmtId="0" fontId="17" fillId="0" borderId="0" xfId="0" applyFont="1" applyAlignment="1">
      <alignment horizontal="right"/>
    </xf>
    <xf numFmtId="0" fontId="0" fillId="0" borderId="0" xfId="0" applyAlignment="1"/>
    <xf numFmtId="0" fontId="5" fillId="4" borderId="5" xfId="0" applyFont="1" applyFill="1" applyBorder="1" applyAlignment="1">
      <alignment horizontal="center"/>
    </xf>
    <xf numFmtId="0" fontId="0" fillId="0" borderId="5" xfId="0" applyFill="1" applyBorder="1" applyAlignment="1">
      <alignment horizontal="right"/>
    </xf>
    <xf numFmtId="0" fontId="7" fillId="0" borderId="5" xfId="0" applyFont="1" applyBorder="1" applyAlignment="1">
      <alignment horizontal="left"/>
    </xf>
    <xf numFmtId="0" fontId="17" fillId="0" borderId="5" xfId="0" applyFont="1" applyBorder="1"/>
    <xf numFmtId="0" fontId="0" fillId="0" borderId="5" xfId="0" applyBorder="1" applyAlignment="1">
      <alignment horizontal="center"/>
    </xf>
    <xf numFmtId="8" fontId="21" fillId="6" borderId="5" xfId="0" applyNumberFormat="1" applyFont="1" applyFill="1" applyBorder="1" applyAlignment="1">
      <alignment horizontal="center" vertical="center" wrapText="1"/>
    </xf>
    <xf numFmtId="8" fontId="21" fillId="0" borderId="5" xfId="0" applyNumberFormat="1" applyFont="1" applyFill="1" applyBorder="1" applyAlignment="1">
      <alignment horizontal="center" vertical="center" wrapText="1"/>
    </xf>
    <xf numFmtId="42" fontId="5" fillId="7" borderId="5" xfId="0" applyNumberFormat="1" applyFont="1" applyFill="1" applyBorder="1"/>
    <xf numFmtId="0" fontId="0" fillId="0" borderId="0" xfId="0" applyAlignment="1"/>
    <xf numFmtId="44" fontId="0" fillId="0" borderId="5" xfId="0" applyNumberFormat="1" applyBorder="1"/>
    <xf numFmtId="0" fontId="5" fillId="0" borderId="0" xfId="0" applyFont="1" applyAlignment="1">
      <alignment horizontal="right"/>
    </xf>
    <xf numFmtId="0" fontId="0" fillId="0" borderId="5" xfId="0" applyBorder="1" applyAlignment="1"/>
    <xf numFmtId="49" fontId="0" fillId="0" borderId="0" xfId="0" applyNumberFormat="1"/>
    <xf numFmtId="49" fontId="0" fillId="0" borderId="5" xfId="0" applyNumberFormat="1" applyBorder="1"/>
    <xf numFmtId="49" fontId="5" fillId="4" borderId="5" xfId="0" applyNumberFormat="1" applyFont="1" applyFill="1" applyBorder="1"/>
    <xf numFmtId="49" fontId="0" fillId="0" borderId="5" xfId="0" applyNumberFormat="1" applyBorder="1" applyAlignment="1">
      <alignment horizontal="center"/>
    </xf>
    <xf numFmtId="49" fontId="35" fillId="0" borderId="5" xfId="0" applyNumberFormat="1" applyFont="1" applyBorder="1" applyAlignment="1">
      <alignment horizontal="center"/>
    </xf>
    <xf numFmtId="49" fontId="0" fillId="0" borderId="5" xfId="0" applyNumberFormat="1" applyBorder="1" applyAlignment="1"/>
    <xf numFmtId="49" fontId="5" fillId="4" borderId="5" xfId="0" applyNumberFormat="1" applyFont="1" applyFill="1" applyBorder="1" applyAlignment="1">
      <alignment horizontal="center"/>
    </xf>
    <xf numFmtId="0" fontId="0" fillId="0" borderId="5" xfId="0" applyBorder="1" applyAlignment="1"/>
    <xf numFmtId="167" fontId="5" fillId="4" borderId="5" xfId="0" applyNumberFormat="1" applyFont="1" applyFill="1" applyBorder="1"/>
    <xf numFmtId="0" fontId="17" fillId="0" borderId="0" xfId="0" applyFont="1" applyAlignment="1">
      <alignment horizontal="right"/>
    </xf>
    <xf numFmtId="0" fontId="0" fillId="0" borderId="0" xfId="0" applyAlignment="1">
      <alignment horizontal="right"/>
    </xf>
    <xf numFmtId="0" fontId="0" fillId="0" borderId="0"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vertical="top" wrapText="1"/>
    </xf>
    <xf numFmtId="0" fontId="5" fillId="0" borderId="0" xfId="0" applyFont="1" applyAlignment="1">
      <alignment horizontal="left"/>
    </xf>
    <xf numFmtId="0" fontId="0" fillId="0" borderId="0" xfId="0" applyAlignment="1"/>
    <xf numFmtId="0" fontId="0" fillId="0" borderId="0" xfId="0" applyAlignment="1">
      <alignment horizontal="center"/>
    </xf>
    <xf numFmtId="0" fontId="5" fillId="0" borderId="0" xfId="0" applyFont="1" applyAlignment="1"/>
    <xf numFmtId="0" fontId="0" fillId="0" borderId="0" xfId="0" applyAlignment="1">
      <alignment horizontal="left" vertical="center" wrapText="1"/>
    </xf>
    <xf numFmtId="0" fontId="0" fillId="0" borderId="0" xfId="0" applyFont="1" applyAlignment="1">
      <alignment vertical="center" wrapText="1"/>
    </xf>
    <xf numFmtId="0" fontId="7" fillId="0" borderId="5" xfId="0" applyFont="1" applyBorder="1" applyAlignment="1"/>
    <xf numFmtId="0" fontId="9" fillId="0" borderId="6" xfId="0" applyFont="1" applyFill="1" applyBorder="1" applyAlignment="1">
      <alignment horizontal="center" vertical="top" wrapText="1"/>
    </xf>
    <xf numFmtId="0" fontId="0" fillId="0" borderId="3" xfId="0" applyBorder="1" applyAlignment="1">
      <alignment horizontal="center" vertical="top" wrapText="1"/>
    </xf>
    <xf numFmtId="0" fontId="0" fillId="0" borderId="7" xfId="0" applyBorder="1" applyAlignment="1">
      <alignment horizontal="center" vertical="top" wrapText="1"/>
    </xf>
    <xf numFmtId="0" fontId="9" fillId="0" borderId="5" xfId="0" applyFont="1" applyBorder="1" applyAlignment="1">
      <alignment horizontal="justify" vertical="top" wrapText="1"/>
    </xf>
    <xf numFmtId="0" fontId="0" fillId="0" borderId="5" xfId="0" applyFont="1" applyBorder="1" applyAlignment="1"/>
    <xf numFmtId="3" fontId="0" fillId="0" borderId="6" xfId="0" applyNumberFormat="1" applyFont="1" applyBorder="1" applyAlignment="1">
      <alignment horizontal="center" vertical="top" wrapText="1"/>
    </xf>
    <xf numFmtId="0" fontId="7" fillId="0" borderId="6" xfId="0" applyFont="1" applyBorder="1" applyAlignment="1"/>
    <xf numFmtId="0" fontId="7" fillId="0" borderId="3" xfId="0" applyFont="1" applyBorder="1" applyAlignment="1"/>
    <xf numFmtId="0" fontId="7" fillId="0" borderId="7" xfId="0" applyFont="1" applyBorder="1" applyAlignment="1"/>
    <xf numFmtId="0" fontId="7" fillId="0" borderId="9" xfId="0" applyFont="1" applyBorder="1" applyAlignment="1"/>
    <xf numFmtId="0" fontId="7" fillId="4" borderId="0" xfId="0" applyFont="1" applyFill="1" applyBorder="1" applyAlignment="1">
      <alignment horizontal="center"/>
    </xf>
    <xf numFmtId="0" fontId="33" fillId="4" borderId="0" xfId="0" applyFont="1" applyFill="1" applyBorder="1" applyAlignment="1">
      <alignment horizontal="left"/>
    </xf>
    <xf numFmtId="0" fontId="9" fillId="0" borderId="8" xfId="0" applyFont="1" applyFill="1" applyBorder="1"/>
    <xf numFmtId="0" fontId="7" fillId="3" borderId="0" xfId="0" applyFont="1" applyFill="1" applyAlignment="1"/>
    <xf numFmtId="0" fontId="0" fillId="3" borderId="0" xfId="0" applyFill="1" applyAlignment="1"/>
    <xf numFmtId="0" fontId="34" fillId="4" borderId="0" xfId="0" applyFont="1" applyFill="1" applyAlignment="1">
      <alignment horizontal="center"/>
    </xf>
    <xf numFmtId="0" fontId="25" fillId="0" borderId="6" xfId="0" applyFont="1" applyBorder="1" applyAlignment="1">
      <alignment horizontal="left"/>
    </xf>
    <xf numFmtId="0" fontId="25" fillId="0" borderId="7" xfId="0" applyFont="1" applyBorder="1" applyAlignment="1">
      <alignment horizontal="left"/>
    </xf>
    <xf numFmtId="0" fontId="0" fillId="0" borderId="8" xfId="0" applyFont="1" applyBorder="1" applyAlignment="1"/>
    <xf numFmtId="0" fontId="0" fillId="0" borderId="10" xfId="0" applyFont="1" applyBorder="1" applyAlignment="1"/>
    <xf numFmtId="0" fontId="8" fillId="0" borderId="0" xfId="0" applyFont="1" applyAlignment="1"/>
    <xf numFmtId="0" fontId="0" fillId="0" borderId="0" xfId="0" applyFont="1" applyAlignment="1"/>
    <xf numFmtId="0" fontId="23" fillId="0" borderId="0" xfId="0" applyFont="1" applyFill="1" applyAlignment="1">
      <alignment horizontal="center"/>
    </xf>
    <xf numFmtId="0" fontId="23" fillId="0" borderId="11" xfId="0" applyFont="1" applyFill="1" applyBorder="1" applyAlignment="1">
      <alignment horizontal="center"/>
    </xf>
    <xf numFmtId="0" fontId="23" fillId="3" borderId="0" xfId="0" applyFont="1" applyFill="1" applyAlignment="1"/>
    <xf numFmtId="17" fontId="22" fillId="0" borderId="0" xfId="0" applyNumberFormat="1" applyFont="1" applyFill="1" applyBorder="1" applyAlignment="1">
      <alignment horizontal="center"/>
    </xf>
    <xf numFmtId="0" fontId="28" fillId="0" borderId="0" xfId="0" applyFont="1" applyBorder="1" applyAlignment="1">
      <alignment wrapText="1"/>
    </xf>
    <xf numFmtId="0" fontId="29" fillId="0" borderId="0" xfId="0" applyFont="1" applyAlignment="1">
      <alignment wrapText="1"/>
    </xf>
    <xf numFmtId="0" fontId="26" fillId="0" borderId="8" xfId="0" applyFont="1" applyBorder="1" applyAlignment="1"/>
    <xf numFmtId="0" fontId="23" fillId="0" borderId="5" xfId="0" applyFont="1" applyBorder="1" applyAlignment="1">
      <alignment horizontal="left" indent="1"/>
    </xf>
    <xf numFmtId="0" fontId="0" fillId="0" borderId="5" xfId="0" applyFont="1" applyBorder="1" applyAlignment="1">
      <alignment horizontal="left" indent="1"/>
    </xf>
    <xf numFmtId="0" fontId="26" fillId="0" borderId="5" xfId="0" applyFont="1" applyBorder="1" applyAlignment="1">
      <alignment horizontal="left"/>
    </xf>
    <xf numFmtId="0" fontId="17" fillId="0" borderId="5" xfId="0" applyFont="1" applyBorder="1" applyAlignment="1">
      <alignment horizontal="left"/>
    </xf>
    <xf numFmtId="0" fontId="26" fillId="0" borderId="8" xfId="0" applyFont="1" applyBorder="1" applyAlignment="1">
      <alignment horizontal="left"/>
    </xf>
    <xf numFmtId="0" fontId="17" fillId="0" borderId="8" xfId="0" applyFont="1" applyBorder="1" applyAlignment="1">
      <alignment horizontal="left"/>
    </xf>
    <xf numFmtId="0" fontId="22" fillId="5" borderId="5" xfId="0" applyFont="1" applyFill="1" applyBorder="1" applyAlignment="1"/>
    <xf numFmtId="0" fontId="0" fillId="5" borderId="5" xfId="0" applyFont="1" applyFill="1" applyBorder="1" applyAlignment="1"/>
    <xf numFmtId="0" fontId="22" fillId="4" borderId="5" xfId="0" applyFont="1" applyFill="1" applyBorder="1" applyAlignment="1"/>
    <xf numFmtId="0" fontId="0" fillId="4" borderId="5" xfId="0" applyFont="1" applyFill="1" applyBorder="1" applyAlignment="1"/>
    <xf numFmtId="0" fontId="22" fillId="0" borderId="5" xfId="0" applyFont="1" applyBorder="1" applyAlignment="1"/>
    <xf numFmtId="0" fontId="0" fillId="0" borderId="0" xfId="0" applyFont="1" applyAlignment="1">
      <alignment horizontal="left"/>
    </xf>
    <xf numFmtId="0" fontId="0" fillId="0" borderId="5" xfId="0" applyBorder="1" applyAlignment="1">
      <alignment vertical="top" wrapText="1"/>
    </xf>
    <xf numFmtId="0" fontId="0" fillId="0" borderId="2" xfId="0" applyBorder="1" applyAlignment="1">
      <alignment horizontal="center"/>
    </xf>
    <xf numFmtId="0" fontId="21" fillId="0" borderId="0" xfId="0" applyFont="1" applyFill="1" applyBorder="1" applyAlignment="1">
      <alignment vertical="top" wrapText="1"/>
    </xf>
    <xf numFmtId="0" fontId="20" fillId="0" borderId="0" xfId="0" applyFont="1" applyBorder="1" applyAlignment="1"/>
    <xf numFmtId="0" fontId="5" fillId="0" borderId="2" xfId="0" applyFont="1" applyBorder="1" applyAlignment="1">
      <alignment horizontal="right"/>
    </xf>
    <xf numFmtId="0" fontId="19" fillId="0" borderId="5" xfId="0" applyFont="1" applyBorder="1" applyAlignment="1">
      <alignment horizontal="center" vertical="center" wrapText="1"/>
    </xf>
    <xf numFmtId="0" fontId="19" fillId="0" borderId="5" xfId="0" applyNumberFormat="1" applyFont="1" applyBorder="1" applyAlignment="1">
      <alignment horizontal="center" vertical="center" wrapText="1"/>
    </xf>
    <xf numFmtId="167" fontId="5" fillId="0" borderId="0" xfId="0" applyNumberFormat="1" applyFont="1" applyBorder="1" applyAlignment="1">
      <alignment horizontal="right"/>
    </xf>
    <xf numFmtId="0" fontId="5" fillId="4" borderId="5" xfId="0" applyFont="1" applyFill="1" applyBorder="1" applyAlignment="1"/>
    <xf numFmtId="0" fontId="17" fillId="0" borderId="0" xfId="0" applyFont="1" applyAlignment="1">
      <alignment horizontal="left"/>
    </xf>
    <xf numFmtId="0" fontId="5" fillId="0" borderId="0" xfId="0" applyFont="1" applyAlignment="1">
      <alignment horizontal="right"/>
    </xf>
    <xf numFmtId="0" fontId="0" fillId="0" borderId="5" xfId="0" applyBorder="1" applyAlignment="1"/>
  </cellXfs>
  <cellStyles count="5">
    <cellStyle name="Comma" xfId="1" builtinId="3"/>
    <cellStyle name="Comma [0] - Debits" xfId="3"/>
    <cellStyle name="Currency [0] - Debits" xfId="2"/>
    <cellStyle name="Normal" xfId="0" builtinId="0"/>
    <cellStyle name="Normal_Balance Sheet" xfId="4"/>
  </cellStyles>
  <dxfs count="9">
    <dxf>
      <fill>
        <patternFill>
          <bgColor theme="8" tint="0.79998168889431442"/>
        </patternFill>
      </fill>
    </dxf>
    <dxf>
      <fill>
        <patternFill>
          <bgColor theme="8" tint="0.79998168889431442"/>
        </patternFill>
      </fill>
    </dxf>
    <dxf>
      <numFmt numFmtId="32" formatCode="_-&quot;$&quot;* #,##0_-;\-&quot;$&quot;* #,##0_-;_-&quot;$&quot;* &quot;-&quot;_-;_-@_-"/>
      <fill>
        <patternFill>
          <bgColor theme="8" tint="0.79998168889431442"/>
        </patternFill>
      </fill>
    </dxf>
    <dxf>
      <numFmt numFmtId="32" formatCode="_-&quot;$&quot;* #,##0_-;\-&quot;$&quot;* #,##0_-;_-&quot;$&quot;* &quot;-&quot;_-;_-@_-"/>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E47"/>
  <sheetViews>
    <sheetView topLeftCell="A4" workbookViewId="0">
      <selection activeCell="C18" sqref="C18:E18"/>
    </sheetView>
  </sheetViews>
  <sheetFormatPr defaultRowHeight="15"/>
  <cols>
    <col min="1" max="1" width="36.42578125" style="186" customWidth="1"/>
    <col min="2" max="2" width="10.5703125" style="234" customWidth="1"/>
    <col min="3" max="5" width="12" style="186" customWidth="1"/>
    <col min="6" max="16384" width="9.140625" style="186"/>
  </cols>
  <sheetData>
    <row r="1" spans="1:5">
      <c r="D1" s="171"/>
      <c r="E1" s="232" t="s">
        <v>203</v>
      </c>
    </row>
    <row r="2" spans="1:5">
      <c r="A2" s="171" t="s">
        <v>280</v>
      </c>
      <c r="E2" s="232"/>
    </row>
    <row r="3" spans="1:5">
      <c r="A3" s="189"/>
      <c r="B3" s="235"/>
      <c r="C3" s="225" t="str">
        <f>'Financial Projections-Page 3'!F7</f>
        <v>Rate year 1</v>
      </c>
      <c r="D3" s="225" t="str">
        <f>'Financial Projections-Page 3'!G7</f>
        <v>Rate year 2</v>
      </c>
      <c r="E3" s="225" t="str">
        <f>'Financial Projections-Page 3'!H7</f>
        <v>Rate year 3</v>
      </c>
    </row>
    <row r="4" spans="1:5">
      <c r="A4" s="189" t="s">
        <v>101</v>
      </c>
      <c r="B4" s="235"/>
      <c r="C4" s="172">
        <f>'WCS-Page 2'!F11</f>
        <v>1</v>
      </c>
      <c r="D4" s="172">
        <f>'WCS-Page 2'!G11</f>
        <v>2</v>
      </c>
      <c r="E4" s="172">
        <f>'WCS-Page 2'!H11</f>
        <v>3</v>
      </c>
    </row>
    <row r="5" spans="1:5">
      <c r="A5" s="189" t="s">
        <v>112</v>
      </c>
      <c r="B5" s="235"/>
      <c r="C5" s="58"/>
      <c r="D5" s="189"/>
      <c r="E5" s="189"/>
    </row>
    <row r="6" spans="1:5">
      <c r="A6" s="59" t="s">
        <v>284</v>
      </c>
      <c r="B6" s="235"/>
      <c r="C6" s="60">
        <f>'Financial Projections-Page 3'!F20</f>
        <v>0</v>
      </c>
      <c r="D6" s="60">
        <f>'Financial Projections-Page 3'!G20</f>
        <v>0</v>
      </c>
      <c r="E6" s="60">
        <f>'Financial Projections-Page 3'!H20</f>
        <v>0</v>
      </c>
    </row>
    <row r="7" spans="1:5">
      <c r="A7" s="59" t="s">
        <v>86</v>
      </c>
      <c r="B7" s="235"/>
      <c r="C7" s="189">
        <f>'Overview-Page 1'!I10</f>
        <v>0</v>
      </c>
      <c r="D7" s="189">
        <f>C7</f>
        <v>0</v>
      </c>
      <c r="E7" s="189">
        <f>D7</f>
        <v>0</v>
      </c>
    </row>
    <row r="8" spans="1:5">
      <c r="A8" s="222" t="s">
        <v>112</v>
      </c>
      <c r="B8" s="236"/>
      <c r="C8" s="100" t="e">
        <f>C6/C7/4</f>
        <v>#DIV/0!</v>
      </c>
      <c r="D8" s="100" t="e">
        <f>D6/D7/4</f>
        <v>#DIV/0!</v>
      </c>
      <c r="E8" s="100" t="e">
        <f>E6/E7/4</f>
        <v>#DIV/0!</v>
      </c>
    </row>
    <row r="9" spans="1:5">
      <c r="A9" s="189" t="s">
        <v>281</v>
      </c>
      <c r="B9" s="235"/>
      <c r="C9" s="189"/>
      <c r="D9" s="189"/>
      <c r="E9" s="189"/>
    </row>
    <row r="10" spans="1:5">
      <c r="A10" s="225" t="s">
        <v>282</v>
      </c>
      <c r="B10" s="235"/>
      <c r="C10" s="189"/>
      <c r="D10" s="189"/>
      <c r="E10" s="189"/>
    </row>
    <row r="11" spans="1:5">
      <c r="A11" s="61" t="s">
        <v>303</v>
      </c>
      <c r="B11" s="237" t="s">
        <v>290</v>
      </c>
      <c r="C11" s="58">
        <f>'Financial Projections-Page 3'!F14</f>
        <v>0</v>
      </c>
      <c r="D11" s="58">
        <f>'Financial Projections-Page 3'!G14</f>
        <v>0</v>
      </c>
      <c r="E11" s="58">
        <f>'Financial Projections-Page 3'!H14</f>
        <v>0</v>
      </c>
    </row>
    <row r="12" spans="1:5">
      <c r="A12" s="61" t="s">
        <v>302</v>
      </c>
      <c r="B12" s="237" t="s">
        <v>291</v>
      </c>
      <c r="C12" s="58">
        <f>'Financial Projections-Page 3'!F45</f>
        <v>0</v>
      </c>
      <c r="D12" s="58">
        <f>'Financial Projections-Page 3'!G45</f>
        <v>0</v>
      </c>
      <c r="E12" s="58">
        <f>'Financial Projections-Page 3'!H45</f>
        <v>0</v>
      </c>
    </row>
    <row r="13" spans="1:5" ht="15.75">
      <c r="A13" s="61" t="s">
        <v>301</v>
      </c>
      <c r="B13" s="238" t="s">
        <v>289</v>
      </c>
      <c r="C13" s="58">
        <f>'Financial Projections-Page 3'!F42</f>
        <v>0</v>
      </c>
      <c r="D13" s="58">
        <f>'Financial Projections-Page 3'!G42</f>
        <v>0</v>
      </c>
      <c r="E13" s="58">
        <f>'Financial Projections-Page 3'!H42</f>
        <v>0</v>
      </c>
    </row>
    <row r="14" spans="1:5">
      <c r="A14" s="224" t="s">
        <v>304</v>
      </c>
      <c r="B14" s="237" t="s">
        <v>292</v>
      </c>
      <c r="C14" s="58">
        <f>'Financial Projections-Page 3'!F43</f>
        <v>0</v>
      </c>
      <c r="D14" s="58">
        <f>'Financial Projections-Page 3'!G43</f>
        <v>0</v>
      </c>
      <c r="E14" s="58">
        <f>'Financial Projections-Page 3'!H43</f>
        <v>0</v>
      </c>
    </row>
    <row r="15" spans="1:5">
      <c r="A15" s="223" t="s">
        <v>300</v>
      </c>
      <c r="B15" s="239" t="s">
        <v>293</v>
      </c>
      <c r="C15" s="58">
        <f>SUM(C11:C14)</f>
        <v>0</v>
      </c>
      <c r="D15" s="58">
        <f t="shared" ref="D15:E15" si="0">SUM(D11:D14)</f>
        <v>0</v>
      </c>
      <c r="E15" s="58">
        <f t="shared" si="0"/>
        <v>0</v>
      </c>
    </row>
    <row r="16" spans="1:5">
      <c r="A16" s="61" t="s">
        <v>297</v>
      </c>
      <c r="B16" s="237" t="s">
        <v>298</v>
      </c>
      <c r="C16" s="62" t="e">
        <f>C15/C12</f>
        <v>#DIV/0!</v>
      </c>
      <c r="D16" s="62" t="e">
        <f t="shared" ref="D16:E16" si="1">D15/D12</f>
        <v>#DIV/0!</v>
      </c>
      <c r="E16" s="62" t="e">
        <f t="shared" si="1"/>
        <v>#DIV/0!</v>
      </c>
    </row>
    <row r="17" spans="1:5">
      <c r="A17" s="233" t="s">
        <v>294</v>
      </c>
      <c r="B17" s="237" t="s">
        <v>296</v>
      </c>
      <c r="C17" s="189">
        <f>'Overview-Page 1'!I37/1</f>
        <v>0</v>
      </c>
      <c r="D17" s="189">
        <f>'Overview-Page 1'!J37/1</f>
        <v>0</v>
      </c>
      <c r="E17" s="189">
        <f>'Overview-Page 1'!K37/1</f>
        <v>0</v>
      </c>
    </row>
    <row r="18" spans="1:5">
      <c r="A18" s="233" t="s">
        <v>278</v>
      </c>
      <c r="B18" s="237" t="s">
        <v>305</v>
      </c>
      <c r="C18" s="63" t="e">
        <f>C12/C17</f>
        <v>#DIV/0!</v>
      </c>
      <c r="D18" s="63" t="e">
        <f t="shared" ref="D18:E18" si="2">D12/D17</f>
        <v>#DIV/0!</v>
      </c>
      <c r="E18" s="63" t="e">
        <f t="shared" si="2"/>
        <v>#DIV/0!</v>
      </c>
    </row>
    <row r="19" spans="1:5">
      <c r="A19" s="99" t="s">
        <v>299</v>
      </c>
      <c r="B19" s="240" t="s">
        <v>295</v>
      </c>
      <c r="C19" s="100" t="e">
        <f>C18*C16</f>
        <v>#DIV/0!</v>
      </c>
      <c r="D19" s="100" t="e">
        <f>D18*D16</f>
        <v>#DIV/0!</v>
      </c>
      <c r="E19" s="100" t="e">
        <f>E18*E16</f>
        <v>#DIV/0!</v>
      </c>
    </row>
    <row r="20" spans="1:5">
      <c r="A20" s="59" t="s">
        <v>92</v>
      </c>
      <c r="B20" s="235" t="s">
        <v>183</v>
      </c>
      <c r="C20" s="63">
        <f>'Overview-Page 1'!I36/1</f>
        <v>0</v>
      </c>
      <c r="D20" s="63">
        <f>'Overview-Page 1'!J36/1</f>
        <v>0</v>
      </c>
      <c r="E20" s="63">
        <f>'Overview-Page 1'!K36/1</f>
        <v>0</v>
      </c>
    </row>
    <row r="21" spans="1:5">
      <c r="A21" s="59" t="s">
        <v>143</v>
      </c>
      <c r="B21" s="235"/>
      <c r="C21" s="60" t="e">
        <f>C19*C20</f>
        <v>#DIV/0!</v>
      </c>
      <c r="D21" s="60" t="e">
        <f>D19*D20</f>
        <v>#DIV/0!</v>
      </c>
      <c r="E21" s="60" t="e">
        <f>E19*E20</f>
        <v>#DIV/0!</v>
      </c>
    </row>
    <row r="22" spans="1:5">
      <c r="A22" s="189"/>
      <c r="B22" s="235"/>
      <c r="C22" s="189"/>
      <c r="D22" s="189"/>
      <c r="E22" s="189"/>
    </row>
    <row r="23" spans="1:5">
      <c r="A23" s="61" t="s">
        <v>103</v>
      </c>
      <c r="B23" s="235"/>
      <c r="C23" s="189"/>
      <c r="D23" s="189"/>
      <c r="E23" s="189"/>
    </row>
    <row r="24" spans="1:5">
      <c r="A24" s="61" t="s">
        <v>279</v>
      </c>
      <c r="B24" s="235"/>
      <c r="C24" s="231">
        <f>SUM(C12)</f>
        <v>0</v>
      </c>
      <c r="D24" s="231">
        <f t="shared" ref="D24:E24" si="3">SUM(D12)</f>
        <v>0</v>
      </c>
      <c r="E24" s="231">
        <f t="shared" si="3"/>
        <v>0</v>
      </c>
    </row>
    <row r="25" spans="1:5">
      <c r="A25" s="59" t="s">
        <v>104</v>
      </c>
      <c r="B25" s="235"/>
      <c r="C25" s="60" t="e">
        <f>C21</f>
        <v>#DIV/0!</v>
      </c>
      <c r="D25" s="60" t="e">
        <f>D21</f>
        <v>#DIV/0!</v>
      </c>
      <c r="E25" s="60" t="e">
        <f>E21</f>
        <v>#DIV/0!</v>
      </c>
    </row>
    <row r="26" spans="1:5">
      <c r="A26" s="59" t="s">
        <v>144</v>
      </c>
      <c r="B26" s="235"/>
      <c r="C26" s="60" t="e">
        <f>C24-C25</f>
        <v>#DIV/0!</v>
      </c>
      <c r="D26" s="60" t="e">
        <f>D24-D25</f>
        <v>#DIV/0!</v>
      </c>
      <c r="E26" s="60" t="e">
        <f>E24-E25</f>
        <v>#DIV/0!</v>
      </c>
    </row>
    <row r="27" spans="1:5">
      <c r="A27" s="59" t="s">
        <v>91</v>
      </c>
      <c r="B27" s="235" t="s">
        <v>183</v>
      </c>
      <c r="C27" s="189">
        <f>'Overview-Page 1'!I35/1</f>
        <v>0</v>
      </c>
      <c r="D27" s="189">
        <f>'Overview-Page 1'!J35/1</f>
        <v>0</v>
      </c>
      <c r="E27" s="189">
        <f>'Overview-Page 1'!K35/1</f>
        <v>0</v>
      </c>
    </row>
    <row r="28" spans="1:5">
      <c r="A28" s="222" t="s">
        <v>145</v>
      </c>
      <c r="B28" s="236"/>
      <c r="C28" s="100" t="e">
        <f>C26/C27</f>
        <v>#DIV/0!</v>
      </c>
      <c r="D28" s="100" t="e">
        <f>D26/D27</f>
        <v>#DIV/0!</v>
      </c>
      <c r="E28" s="100" t="e">
        <f>E26/E27</f>
        <v>#DIV/0!</v>
      </c>
    </row>
    <row r="29" spans="1:5">
      <c r="A29" s="189"/>
      <c r="B29" s="235"/>
      <c r="C29" s="189"/>
      <c r="D29" s="189"/>
      <c r="E29" s="189"/>
    </row>
    <row r="30" spans="1:5">
      <c r="A30" s="61" t="s">
        <v>105</v>
      </c>
      <c r="B30" s="235"/>
      <c r="C30" s="189"/>
      <c r="D30" s="189"/>
      <c r="E30" s="189"/>
    </row>
    <row r="31" spans="1:5">
      <c r="A31" s="59" t="s">
        <v>146</v>
      </c>
      <c r="B31" s="235"/>
      <c r="C31" s="60">
        <f>'Financial Projections-Page 3'!F71</f>
        <v>0</v>
      </c>
      <c r="D31" s="60">
        <f>'Financial Projections-Page 3'!G71</f>
        <v>0</v>
      </c>
      <c r="E31" s="60">
        <f>'Financial Projections-Page 3'!H71</f>
        <v>0</v>
      </c>
    </row>
    <row r="32" spans="1:5">
      <c r="A32" s="59" t="s">
        <v>106</v>
      </c>
      <c r="B32" s="235" t="s">
        <v>183</v>
      </c>
      <c r="C32" s="189">
        <f>'Overview-Page 1'!I48/1</f>
        <v>0</v>
      </c>
      <c r="D32" s="189">
        <f>'Overview-Page 1'!J48/1</f>
        <v>0</v>
      </c>
      <c r="E32" s="189">
        <f>'Overview-Page 1'!K48/1</f>
        <v>0</v>
      </c>
    </row>
    <row r="33" spans="1:5">
      <c r="A33" s="222" t="s">
        <v>107</v>
      </c>
      <c r="B33" s="236"/>
      <c r="C33" s="100" t="e">
        <f>C31/C32</f>
        <v>#DIV/0!</v>
      </c>
      <c r="D33" s="100" t="e">
        <f>D31/D32</f>
        <v>#DIV/0!</v>
      </c>
      <c r="E33" s="100" t="e">
        <f>E31/E32</f>
        <v>#DIV/0!</v>
      </c>
    </row>
    <row r="47" spans="1:5">
      <c r="D47" s="243" t="s">
        <v>271</v>
      </c>
      <c r="E47" s="244"/>
    </row>
  </sheetData>
  <mergeCells count="1">
    <mergeCell ref="D47:E47"/>
  </mergeCells>
  <pageMargins left="0.7" right="0.7" top="0.75" bottom="0.75" header="0.3" footer="0.3"/>
  <pageSetup orientation="portrait" horizontalDpi="4294967293" verticalDpi="4294967293" r:id="rId1"/>
</worksheet>
</file>

<file path=xl/worksheets/sheet10.xml><?xml version="1.0" encoding="utf-8"?>
<worksheet xmlns="http://schemas.openxmlformats.org/spreadsheetml/2006/main" xmlns:r="http://schemas.openxmlformats.org/officeDocument/2006/relationships">
  <dimension ref="A1:F45"/>
  <sheetViews>
    <sheetView workbookViewId="0">
      <selection activeCell="C3" sqref="C3"/>
    </sheetView>
  </sheetViews>
  <sheetFormatPr defaultRowHeight="15"/>
  <cols>
    <col min="1" max="1" width="6.28515625" customWidth="1"/>
    <col min="2" max="2" width="35.42578125" bestFit="1" customWidth="1"/>
    <col min="3" max="4" width="14" customWidth="1"/>
    <col min="5" max="5" width="13.28515625" customWidth="1"/>
  </cols>
  <sheetData>
    <row r="1" spans="1:6">
      <c r="A1" s="308" t="s">
        <v>231</v>
      </c>
      <c r="B1" s="308"/>
      <c r="D1" s="309" t="s">
        <v>206</v>
      </c>
      <c r="E1" s="309"/>
      <c r="F1" s="102"/>
    </row>
    <row r="3" spans="1:6" ht="24" customHeight="1">
      <c r="A3" s="310" t="s">
        <v>135</v>
      </c>
      <c r="B3" s="310"/>
      <c r="C3" s="172">
        <f>'WCS-Page 2'!F11</f>
        <v>1</v>
      </c>
      <c r="D3" s="172">
        <f>'WCS-Page 2'!G11</f>
        <v>2</v>
      </c>
      <c r="E3" s="172">
        <f>'WCS-Page 2'!H11</f>
        <v>3</v>
      </c>
    </row>
    <row r="4" spans="1:6">
      <c r="A4" s="57"/>
      <c r="B4" s="189" t="s">
        <v>284</v>
      </c>
      <c r="C4" s="64">
        <f>'Financial Projections-Page 3'!F20</f>
        <v>0</v>
      </c>
      <c r="D4" s="64">
        <f>'Financial Projections-Page 3'!G20</f>
        <v>0</v>
      </c>
      <c r="E4" s="64">
        <f>'Financial Projections-Page 3'!H20</f>
        <v>0</v>
      </c>
    </row>
    <row r="5" spans="1:6">
      <c r="A5" s="57"/>
      <c r="B5" s="189" t="s">
        <v>54</v>
      </c>
      <c r="C5" s="64">
        <f>'Financial Projections-Page 3'!F45</f>
        <v>0</v>
      </c>
      <c r="D5" s="64">
        <f>'Financial Projections-Page 3'!G45</f>
        <v>0</v>
      </c>
      <c r="E5" s="64">
        <f>'Financial Projections-Page 3'!H45</f>
        <v>0</v>
      </c>
    </row>
    <row r="6" spans="1:6">
      <c r="A6" s="57"/>
      <c r="B6" s="189" t="s">
        <v>146</v>
      </c>
      <c r="C6" s="64">
        <f>'Financial Projections-Page 3'!F71</f>
        <v>0</v>
      </c>
      <c r="D6" s="64">
        <f>'Financial Projections-Page 3'!G71</f>
        <v>0</v>
      </c>
      <c r="E6" s="64">
        <f>'Financial Projections-Page 3'!H71</f>
        <v>0</v>
      </c>
    </row>
    <row r="7" spans="1:6">
      <c r="A7" s="307" t="s">
        <v>207</v>
      </c>
      <c r="B7" s="307"/>
      <c r="C7" s="103">
        <f>SUM(C4:C6)</f>
        <v>0</v>
      </c>
      <c r="D7" s="103">
        <f t="shared" ref="D7:E7" si="0">SUM(D4:D6)</f>
        <v>0</v>
      </c>
      <c r="E7" s="103">
        <f t="shared" si="0"/>
        <v>0</v>
      </c>
    </row>
    <row r="8" spans="1:6">
      <c r="C8" s="78"/>
      <c r="D8" s="78"/>
      <c r="E8" s="78"/>
    </row>
    <row r="9" spans="1:6">
      <c r="A9" s="310" t="s">
        <v>137</v>
      </c>
      <c r="B9" s="310"/>
      <c r="C9" s="78"/>
      <c r="D9" s="78"/>
      <c r="E9" s="78"/>
    </row>
    <row r="10" spans="1:6">
      <c r="A10" s="57"/>
      <c r="B10" s="57" t="s">
        <v>138</v>
      </c>
      <c r="C10" s="64" t="e">
        <f>'Table of Proposed Rates- Page 6'!C5*4*'Overview-Page 1'!I10</f>
        <v>#DIV/0!</v>
      </c>
      <c r="D10" s="64" t="e">
        <f>'Table of Proposed Rates- Page 6'!E5*4*'Overview-Page 1'!J10</f>
        <v>#DIV/0!</v>
      </c>
      <c r="E10" s="64" t="e">
        <f>'Table of Proposed Rates- Page 6'!G5*4*'Overview-Page 1'!K10</f>
        <v>#DIV/0!</v>
      </c>
    </row>
    <row r="11" spans="1:6">
      <c r="A11" s="57"/>
      <c r="B11" s="57" t="s">
        <v>139</v>
      </c>
      <c r="C11" s="64" t="e">
        <f>'Rate Calculator- Page 5'!C20</f>
        <v>#DIV/0!</v>
      </c>
      <c r="D11" s="64" t="e">
        <f>'Rate Calculator- Page 5'!D20</f>
        <v>#DIV/0!</v>
      </c>
      <c r="E11" s="64" t="e">
        <f>'Rate Calculator- Page 5'!E20</f>
        <v>#DIV/0!</v>
      </c>
    </row>
    <row r="12" spans="1:6">
      <c r="A12" s="57"/>
      <c r="B12" s="57" t="s">
        <v>140</v>
      </c>
      <c r="C12" s="64" t="e">
        <f>'Table of Proposed Rates- Page 6'!C6*'Overview-Page 1'!I35</f>
        <v>#DIV/0!</v>
      </c>
      <c r="D12" s="64" t="e">
        <f>'Table of Proposed Rates- Page 6'!E6*'Overview-Page 1'!J35</f>
        <v>#DIV/0!</v>
      </c>
      <c r="E12" s="64" t="e">
        <f>'Table of Proposed Rates- Page 6'!G6*'Overview-Page 1'!K35</f>
        <v>#DIV/0!</v>
      </c>
    </row>
    <row r="13" spans="1:6">
      <c r="A13" s="57"/>
      <c r="B13" s="57" t="s">
        <v>141</v>
      </c>
      <c r="C13" s="64" t="e">
        <f>'Table of Proposed Rates- Page 6'!C7*'Overview-Page 1'!I48</f>
        <v>#DIV/0!</v>
      </c>
      <c r="D13" s="64" t="e">
        <f>'Table of Proposed Rates- Page 6'!E7*'Overview-Page 1'!J48</f>
        <v>#DIV/0!</v>
      </c>
      <c r="E13" s="64" t="e">
        <f>'Table of Proposed Rates- Page 6'!G7*'Overview-Page 1'!K48</f>
        <v>#DIV/0!</v>
      </c>
    </row>
    <row r="14" spans="1:6">
      <c r="A14" s="307" t="s">
        <v>208</v>
      </c>
      <c r="B14" s="307"/>
      <c r="C14" s="103" t="e">
        <f>SUM(C10:C13)</f>
        <v>#DIV/0!</v>
      </c>
      <c r="D14" s="103" t="e">
        <f t="shared" ref="D14:E14" si="1">SUM(D10:D13)</f>
        <v>#DIV/0!</v>
      </c>
      <c r="E14" s="103" t="e">
        <f t="shared" si="1"/>
        <v>#DIV/0!</v>
      </c>
    </row>
    <row r="15" spans="1:6">
      <c r="C15" s="78"/>
      <c r="D15" s="78"/>
      <c r="E15" s="78"/>
    </row>
    <row r="16" spans="1:6">
      <c r="A16" s="307" t="s">
        <v>142</v>
      </c>
      <c r="B16" s="307"/>
      <c r="C16" s="104" t="e">
        <f>C14-C7</f>
        <v>#DIV/0!</v>
      </c>
      <c r="D16" s="104" t="e">
        <f t="shared" ref="D16:E16" si="2">D14-D7</f>
        <v>#DIV/0!</v>
      </c>
      <c r="E16" s="104" t="e">
        <f t="shared" si="2"/>
        <v>#DIV/0!</v>
      </c>
    </row>
    <row r="45" spans="4:6">
      <c r="D45" s="243" t="s">
        <v>271</v>
      </c>
      <c r="E45" s="244"/>
      <c r="F45" s="221"/>
    </row>
  </sheetData>
  <mergeCells count="8">
    <mergeCell ref="D45:E45"/>
    <mergeCell ref="A16:B16"/>
    <mergeCell ref="A1:B1"/>
    <mergeCell ref="D1:E1"/>
    <mergeCell ref="A3:B3"/>
    <mergeCell ref="A9:B9"/>
    <mergeCell ref="A14:B14"/>
    <mergeCell ref="A7:B7"/>
  </mergeCell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dimension ref="A1:J102"/>
  <sheetViews>
    <sheetView topLeftCell="A50" workbookViewId="0">
      <selection activeCell="B71" sqref="B71"/>
    </sheetView>
  </sheetViews>
  <sheetFormatPr defaultRowHeight="15"/>
  <cols>
    <col min="1" max="1" width="5.7109375" customWidth="1"/>
    <col min="9" max="9" width="9.140625" customWidth="1"/>
  </cols>
  <sheetData>
    <row r="1" spans="1:10">
      <c r="A1" s="186"/>
      <c r="B1" s="201"/>
      <c r="C1" s="186"/>
      <c r="D1" s="186"/>
      <c r="E1" s="186"/>
      <c r="F1" s="186"/>
      <c r="G1" s="186"/>
      <c r="H1" s="244" t="s">
        <v>221</v>
      </c>
      <c r="I1" s="244"/>
      <c r="J1" s="186"/>
    </row>
    <row r="2" spans="1:10">
      <c r="A2" s="253" t="s">
        <v>163</v>
      </c>
      <c r="B2" s="253"/>
      <c r="C2" s="253"/>
      <c r="D2" s="253"/>
      <c r="E2" s="253"/>
      <c r="F2" s="253"/>
      <c r="G2" s="253"/>
      <c r="H2" s="253"/>
      <c r="I2" s="253"/>
      <c r="J2" s="186"/>
    </row>
    <row r="3" spans="1:10">
      <c r="A3" s="251" t="s">
        <v>224</v>
      </c>
      <c r="B3" s="254"/>
      <c r="C3" s="254"/>
      <c r="D3" s="254"/>
      <c r="E3" s="254"/>
      <c r="F3" s="254"/>
      <c r="G3" s="254"/>
      <c r="H3" s="186"/>
      <c r="I3" s="200"/>
      <c r="J3" s="186"/>
    </row>
    <row r="4" spans="1:10" ht="59.25" customHeight="1">
      <c r="A4" s="186"/>
      <c r="B4" s="248" t="s">
        <v>164</v>
      </c>
      <c r="C4" s="250"/>
      <c r="D4" s="250"/>
      <c r="E4" s="250"/>
      <c r="F4" s="250"/>
      <c r="G4" s="250"/>
      <c r="H4" s="250"/>
      <c r="I4" s="250"/>
      <c r="J4" s="186"/>
    </row>
    <row r="5" spans="1:10">
      <c r="A5" s="251" t="s">
        <v>223</v>
      </c>
      <c r="B5" s="254"/>
      <c r="C5" s="254"/>
      <c r="D5" s="254"/>
      <c r="E5" s="254"/>
      <c r="F5" s="254"/>
      <c r="G5" s="254"/>
      <c r="H5" s="186"/>
      <c r="I5" s="200"/>
      <c r="J5" s="186"/>
    </row>
    <row r="6" spans="1:10" s="79" customFormat="1" ht="108.75" customHeight="1">
      <c r="A6" s="199"/>
      <c r="B6" s="248" t="s">
        <v>222</v>
      </c>
      <c r="C6" s="250"/>
      <c r="D6" s="250"/>
      <c r="E6" s="250"/>
      <c r="F6" s="250"/>
      <c r="G6" s="250"/>
      <c r="H6" s="250"/>
      <c r="I6" s="250"/>
      <c r="J6" s="186"/>
    </row>
    <row r="7" spans="1:10" s="79" customFormat="1" ht="17.25" customHeight="1">
      <c r="A7" s="199"/>
      <c r="B7" s="255" t="s">
        <v>228</v>
      </c>
      <c r="C7" s="256"/>
      <c r="D7" s="256"/>
      <c r="E7" s="256"/>
      <c r="F7" s="256"/>
      <c r="G7" s="256"/>
      <c r="H7" s="256"/>
      <c r="I7" s="256"/>
      <c r="J7" s="199"/>
    </row>
    <row r="8" spans="1:10" s="79" customFormat="1" ht="51" customHeight="1">
      <c r="A8" s="199"/>
      <c r="B8" s="248" t="s">
        <v>165</v>
      </c>
      <c r="C8" s="250"/>
      <c r="D8" s="250"/>
      <c r="E8" s="250"/>
      <c r="F8" s="250"/>
      <c r="G8" s="250"/>
      <c r="H8" s="250"/>
      <c r="I8" s="250"/>
      <c r="J8" s="199"/>
    </row>
    <row r="9" spans="1:10">
      <c r="A9" s="251" t="s">
        <v>225</v>
      </c>
      <c r="B9" s="254"/>
      <c r="C9" s="254"/>
      <c r="D9" s="254"/>
      <c r="E9" s="254"/>
      <c r="F9" s="254"/>
      <c r="G9" s="254"/>
      <c r="H9" s="186"/>
      <c r="I9" s="200"/>
      <c r="J9" s="199"/>
    </row>
    <row r="10" spans="1:10" ht="48" customHeight="1">
      <c r="A10" s="186"/>
      <c r="B10" s="248" t="s">
        <v>226</v>
      </c>
      <c r="C10" s="250"/>
      <c r="D10" s="250"/>
      <c r="E10" s="250"/>
      <c r="F10" s="250"/>
      <c r="G10" s="250"/>
      <c r="H10" s="250"/>
      <c r="I10" s="250"/>
      <c r="J10" s="186"/>
    </row>
    <row r="11" spans="1:10" ht="62.25" customHeight="1">
      <c r="A11" s="186"/>
      <c r="B11" s="248" t="s">
        <v>166</v>
      </c>
      <c r="C11" s="250"/>
      <c r="D11" s="250"/>
      <c r="E11" s="250"/>
      <c r="F11" s="250"/>
      <c r="G11" s="250"/>
      <c r="H11" s="250"/>
      <c r="I11" s="250"/>
      <c r="J11" s="186"/>
    </row>
    <row r="12" spans="1:10" ht="19.5" customHeight="1">
      <c r="A12" s="186"/>
      <c r="B12" s="248" t="s">
        <v>227</v>
      </c>
      <c r="C12" s="250"/>
      <c r="D12" s="250"/>
      <c r="E12" s="250"/>
      <c r="F12" s="250"/>
      <c r="G12" s="250"/>
      <c r="H12" s="250"/>
      <c r="I12" s="250"/>
      <c r="J12" s="186"/>
    </row>
    <row r="13" spans="1:10" ht="15.75" customHeight="1">
      <c r="A13" s="251" t="s">
        <v>264</v>
      </c>
      <c r="B13" s="252"/>
      <c r="C13" s="252"/>
      <c r="D13" s="252"/>
      <c r="E13" s="252"/>
      <c r="F13" s="252"/>
      <c r="G13" s="252"/>
      <c r="H13" s="186"/>
      <c r="I13" s="200"/>
      <c r="J13" s="186"/>
    </row>
    <row r="14" spans="1:10" ht="50.25" customHeight="1">
      <c r="A14" s="186"/>
      <c r="B14" s="248" t="s">
        <v>167</v>
      </c>
      <c r="C14" s="250"/>
      <c r="D14" s="250"/>
      <c r="E14" s="250"/>
      <c r="F14" s="250"/>
      <c r="G14" s="250"/>
      <c r="H14" s="250"/>
      <c r="I14" s="250"/>
      <c r="J14" s="186"/>
    </row>
    <row r="15" spans="1:10" ht="76.5" customHeight="1">
      <c r="A15" s="186"/>
      <c r="B15" s="248" t="s">
        <v>168</v>
      </c>
      <c r="C15" s="250"/>
      <c r="D15" s="250"/>
      <c r="E15" s="250"/>
      <c r="F15" s="250"/>
      <c r="G15" s="250"/>
      <c r="H15" s="250"/>
      <c r="I15" s="250"/>
      <c r="J15" s="186"/>
    </row>
    <row r="16" spans="1:10" ht="18.75" customHeight="1">
      <c r="A16" s="251" t="s">
        <v>265</v>
      </c>
      <c r="B16" s="251"/>
      <c r="C16" s="251"/>
      <c r="D16" s="251"/>
      <c r="E16" s="251"/>
      <c r="F16" s="251"/>
      <c r="G16" s="251"/>
      <c r="H16" s="186"/>
      <c r="I16" s="200"/>
      <c r="J16" s="186"/>
    </row>
    <row r="17" spans="1:10" ht="50.25" customHeight="1">
      <c r="A17" s="186"/>
      <c r="B17" s="248" t="s">
        <v>169</v>
      </c>
      <c r="C17" s="248"/>
      <c r="D17" s="248"/>
      <c r="E17" s="248"/>
      <c r="F17" s="248"/>
      <c r="G17" s="248"/>
      <c r="H17" s="248"/>
      <c r="I17" s="248"/>
      <c r="J17" s="186"/>
    </row>
    <row r="18" spans="1:10" ht="105.75" customHeight="1">
      <c r="A18" s="186"/>
      <c r="B18" s="248" t="s">
        <v>170</v>
      </c>
      <c r="C18" s="248"/>
      <c r="D18" s="248"/>
      <c r="E18" s="248"/>
      <c r="F18" s="248"/>
      <c r="G18" s="248"/>
      <c r="H18" s="248"/>
      <c r="I18" s="248"/>
      <c r="J18" s="186"/>
    </row>
    <row r="19" spans="1:10" ht="62.25" customHeight="1">
      <c r="A19" s="186"/>
      <c r="B19" s="248" t="s">
        <v>171</v>
      </c>
      <c r="C19" s="248"/>
      <c r="D19" s="248"/>
      <c r="E19" s="248"/>
      <c r="F19" s="248"/>
      <c r="G19" s="248"/>
      <c r="H19" s="248"/>
      <c r="I19" s="248"/>
      <c r="J19" s="186"/>
    </row>
    <row r="20" spans="1:10" ht="91.5" customHeight="1">
      <c r="A20" s="186"/>
      <c r="B20" s="248" t="s">
        <v>172</v>
      </c>
      <c r="C20" s="248"/>
      <c r="D20" s="248"/>
      <c r="E20" s="248"/>
      <c r="F20" s="248"/>
      <c r="G20" s="248"/>
      <c r="H20" s="248"/>
      <c r="I20" s="248"/>
      <c r="J20" s="186"/>
    </row>
    <row r="21" spans="1:10" ht="18" customHeight="1">
      <c r="A21" s="186"/>
      <c r="B21" s="80" t="s">
        <v>173</v>
      </c>
      <c r="C21" s="186"/>
      <c r="D21" s="186"/>
      <c r="E21" s="186"/>
      <c r="F21" s="186"/>
      <c r="G21" s="186"/>
      <c r="H21" s="186"/>
      <c r="I21" s="186"/>
      <c r="J21" s="186"/>
    </row>
    <row r="22" spans="1:10" ht="36" customHeight="1">
      <c r="A22" s="186"/>
      <c r="B22" s="248" t="s">
        <v>174</v>
      </c>
      <c r="C22" s="248"/>
      <c r="D22" s="248"/>
      <c r="E22" s="248"/>
      <c r="F22" s="248"/>
      <c r="G22" s="248"/>
      <c r="H22" s="248"/>
      <c r="I22" s="248"/>
      <c r="J22" s="186"/>
    </row>
    <row r="23" spans="1:10" ht="15.75" customHeight="1">
      <c r="A23" s="186"/>
      <c r="B23" s="80" t="s">
        <v>175</v>
      </c>
      <c r="C23" s="186"/>
      <c r="D23" s="186"/>
      <c r="E23" s="186"/>
      <c r="F23" s="186"/>
      <c r="G23" s="186"/>
      <c r="H23" s="186"/>
      <c r="I23" s="186"/>
      <c r="J23" s="186"/>
    </row>
    <row r="24" spans="1:10" ht="64.5" customHeight="1">
      <c r="A24" s="186"/>
      <c r="B24" s="248" t="s">
        <v>176</v>
      </c>
      <c r="C24" s="248"/>
      <c r="D24" s="248"/>
      <c r="E24" s="248"/>
      <c r="F24" s="248"/>
      <c r="G24" s="248"/>
      <c r="H24" s="248"/>
      <c r="I24" s="248"/>
      <c r="J24" s="186"/>
    </row>
    <row r="25" spans="1:10" ht="15" customHeight="1">
      <c r="A25" s="186"/>
      <c r="B25" s="80" t="s">
        <v>177</v>
      </c>
      <c r="C25" s="186"/>
      <c r="D25" s="186"/>
      <c r="E25" s="186"/>
      <c r="F25" s="186"/>
      <c r="G25" s="186"/>
      <c r="H25" s="186"/>
      <c r="I25" s="186"/>
      <c r="J25" s="186"/>
    </row>
    <row r="26" spans="1:10" ht="63" customHeight="1">
      <c r="A26" s="186"/>
      <c r="B26" s="248" t="s">
        <v>178</v>
      </c>
      <c r="C26" s="250"/>
      <c r="D26" s="250"/>
      <c r="E26" s="250"/>
      <c r="F26" s="250"/>
      <c r="G26" s="250"/>
      <c r="H26" s="250"/>
      <c r="I26" s="250"/>
      <c r="J26" s="186"/>
    </row>
    <row r="27" spans="1:10" ht="15.75" customHeight="1">
      <c r="A27" s="186"/>
      <c r="B27" s="80" t="s">
        <v>179</v>
      </c>
      <c r="C27" s="186"/>
      <c r="D27" s="186"/>
      <c r="E27" s="186"/>
      <c r="F27" s="186"/>
      <c r="G27" s="186"/>
      <c r="H27" s="186"/>
      <c r="I27" s="186"/>
      <c r="J27" s="186"/>
    </row>
    <row r="28" spans="1:10" ht="112.5" customHeight="1">
      <c r="A28" s="186"/>
      <c r="B28" s="248" t="s">
        <v>180</v>
      </c>
      <c r="C28" s="250"/>
      <c r="D28" s="250"/>
      <c r="E28" s="250"/>
      <c r="F28" s="250"/>
      <c r="G28" s="250"/>
      <c r="H28" s="250"/>
      <c r="I28" s="250"/>
      <c r="J28" s="186"/>
    </row>
    <row r="29" spans="1:10">
      <c r="A29" s="251" t="s">
        <v>272</v>
      </c>
      <c r="B29" s="252"/>
      <c r="C29" s="252"/>
      <c r="D29" s="252"/>
      <c r="E29" s="252"/>
      <c r="F29" s="252"/>
      <c r="G29" s="252"/>
      <c r="H29" s="186"/>
      <c r="I29" s="200"/>
      <c r="J29" s="186"/>
    </row>
    <row r="30" spans="1:10" ht="93" customHeight="1">
      <c r="A30" s="186"/>
      <c r="B30" s="248" t="s">
        <v>181</v>
      </c>
      <c r="C30" s="250"/>
      <c r="D30" s="250"/>
      <c r="E30" s="250"/>
      <c r="F30" s="250"/>
      <c r="G30" s="250"/>
      <c r="H30" s="250"/>
      <c r="I30" s="250"/>
      <c r="J30" s="186"/>
    </row>
    <row r="31" spans="1:10" ht="66.75" customHeight="1">
      <c r="A31" s="186"/>
      <c r="B31" s="248" t="s">
        <v>182</v>
      </c>
      <c r="C31" s="250"/>
      <c r="D31" s="250"/>
      <c r="E31" s="250"/>
      <c r="F31" s="250"/>
      <c r="G31" s="250"/>
      <c r="H31" s="250"/>
      <c r="I31" s="250"/>
      <c r="J31" s="186"/>
    </row>
    <row r="32" spans="1:10">
      <c r="A32" s="251" t="s">
        <v>273</v>
      </c>
      <c r="B32" s="252"/>
      <c r="C32" s="252"/>
      <c r="D32" s="252"/>
      <c r="E32" s="252"/>
      <c r="F32" s="252"/>
      <c r="G32" s="252"/>
      <c r="H32" s="186"/>
      <c r="I32" s="200"/>
      <c r="J32" s="186"/>
    </row>
    <row r="33" spans="1:10" ht="90" customHeight="1">
      <c r="A33" s="186"/>
      <c r="B33" s="248" t="s">
        <v>185</v>
      </c>
      <c r="C33" s="250"/>
      <c r="D33" s="250"/>
      <c r="E33" s="250"/>
      <c r="F33" s="250"/>
      <c r="G33" s="250"/>
      <c r="H33" s="250"/>
      <c r="I33" s="250"/>
      <c r="J33" s="186"/>
    </row>
    <row r="34" spans="1:10">
      <c r="A34" s="186"/>
      <c r="B34" s="186"/>
      <c r="C34" s="186"/>
      <c r="D34" s="186"/>
      <c r="E34" s="186"/>
      <c r="F34" s="186"/>
      <c r="G34" s="186"/>
      <c r="H34" s="186"/>
      <c r="I34" s="186"/>
      <c r="J34" s="186"/>
    </row>
    <row r="35" spans="1:10">
      <c r="A35" s="186"/>
      <c r="B35" s="186"/>
      <c r="C35" s="186"/>
      <c r="D35" s="186"/>
      <c r="E35" s="186"/>
      <c r="F35" s="186"/>
      <c r="G35" s="186"/>
      <c r="H35" s="186"/>
      <c r="I35" s="186"/>
      <c r="J35" s="186"/>
    </row>
    <row r="36" spans="1:10">
      <c r="A36" s="186"/>
      <c r="B36" s="186"/>
      <c r="C36" s="186"/>
      <c r="D36" s="186"/>
      <c r="E36" s="186"/>
      <c r="F36" s="186"/>
      <c r="G36" s="186"/>
      <c r="H36" s="186"/>
      <c r="I36" s="186"/>
      <c r="J36" s="186"/>
    </row>
    <row r="37" spans="1:10">
      <c r="A37" s="186"/>
      <c r="B37" s="186"/>
      <c r="C37" s="186"/>
      <c r="D37" s="186"/>
      <c r="E37" s="186"/>
      <c r="F37" s="186"/>
      <c r="G37" s="186"/>
      <c r="H37" s="186"/>
      <c r="I37" s="186"/>
      <c r="J37" s="186"/>
    </row>
    <row r="38" spans="1:10">
      <c r="A38" s="186"/>
      <c r="B38" s="186"/>
      <c r="C38" s="186"/>
      <c r="D38" s="186"/>
      <c r="E38" s="186"/>
      <c r="F38" s="186"/>
      <c r="G38" s="186"/>
      <c r="H38" s="186"/>
      <c r="I38" s="186"/>
      <c r="J38" s="186"/>
    </row>
    <row r="39" spans="1:10">
      <c r="A39" s="186"/>
      <c r="B39" s="186"/>
      <c r="C39" s="186"/>
      <c r="D39" s="186"/>
      <c r="E39" s="186"/>
      <c r="F39" s="186"/>
      <c r="G39" s="186"/>
      <c r="H39" s="186"/>
      <c r="I39" s="186"/>
      <c r="J39" s="186"/>
    </row>
    <row r="40" spans="1:10">
      <c r="A40" s="186"/>
      <c r="B40" s="186"/>
      <c r="C40" s="186"/>
      <c r="D40" s="186"/>
      <c r="E40" s="186"/>
      <c r="F40" s="186"/>
      <c r="G40" s="186"/>
      <c r="H40" s="186"/>
      <c r="I40" s="186"/>
      <c r="J40" s="186"/>
    </row>
    <row r="41" spans="1:10">
      <c r="A41" s="186"/>
      <c r="B41" s="186"/>
      <c r="C41" s="186"/>
      <c r="D41" s="186"/>
      <c r="E41" s="186"/>
      <c r="F41" s="186"/>
      <c r="G41" s="186"/>
      <c r="H41" s="186"/>
      <c r="I41" s="186"/>
      <c r="J41" s="186"/>
    </row>
    <row r="42" spans="1:10">
      <c r="A42" s="186"/>
      <c r="B42" s="186"/>
      <c r="C42" s="186"/>
      <c r="D42" s="186"/>
      <c r="E42" s="186"/>
      <c r="F42" s="186"/>
      <c r="G42" s="186"/>
      <c r="H42" s="186"/>
      <c r="I42" s="186"/>
      <c r="J42" s="186"/>
    </row>
    <row r="43" spans="1:10">
      <c r="A43" s="186"/>
      <c r="B43" s="186"/>
      <c r="C43" s="186"/>
      <c r="D43" s="186"/>
      <c r="E43" s="186"/>
      <c r="F43" s="186"/>
      <c r="G43" s="186"/>
      <c r="H43" s="186"/>
      <c r="I43" s="186"/>
      <c r="J43" s="186"/>
    </row>
    <row r="44" spans="1:10" ht="145.5" customHeight="1">
      <c r="A44" s="186"/>
      <c r="B44" s="186"/>
      <c r="C44" s="186"/>
      <c r="D44" s="186"/>
      <c r="E44" s="186"/>
      <c r="F44" s="186"/>
      <c r="G44" s="186"/>
      <c r="H44" s="186"/>
      <c r="I44" s="186"/>
      <c r="J44" s="186"/>
    </row>
    <row r="45" spans="1:10">
      <c r="A45" s="190" t="s">
        <v>237</v>
      </c>
      <c r="B45" s="190"/>
      <c r="C45" s="190"/>
      <c r="D45" s="190"/>
      <c r="E45" s="190"/>
      <c r="F45" s="190"/>
      <c r="G45" s="190"/>
      <c r="H45" s="190"/>
      <c r="I45" s="190"/>
      <c r="J45" s="186"/>
    </row>
    <row r="46" spans="1:10">
      <c r="A46" s="195"/>
      <c r="B46" s="186"/>
      <c r="C46" s="186"/>
      <c r="D46" s="186"/>
      <c r="E46" s="186"/>
      <c r="F46" s="186"/>
      <c r="G46" s="186"/>
      <c r="H46" s="186"/>
      <c r="I46" s="186"/>
      <c r="J46" s="186"/>
    </row>
    <row r="47" spans="1:10" ht="27" customHeight="1">
      <c r="A47" s="249" t="s">
        <v>238</v>
      </c>
      <c r="B47" s="249"/>
      <c r="C47" s="249"/>
      <c r="D47" s="249"/>
      <c r="E47" s="249"/>
      <c r="F47" s="249"/>
      <c r="G47" s="249"/>
      <c r="H47" s="186"/>
      <c r="I47" s="186"/>
      <c r="J47" s="186"/>
    </row>
    <row r="48" spans="1:10">
      <c r="A48" s="190" t="s">
        <v>240</v>
      </c>
      <c r="B48" s="186"/>
      <c r="C48" s="186"/>
      <c r="D48" s="186"/>
      <c r="E48" s="186"/>
      <c r="F48" s="186"/>
      <c r="G48" s="186"/>
      <c r="H48" s="186"/>
      <c r="I48" s="186"/>
      <c r="J48" s="186"/>
    </row>
    <row r="49" spans="1:10">
      <c r="A49" s="192" t="s">
        <v>239</v>
      </c>
      <c r="B49" s="186"/>
      <c r="C49" s="186"/>
      <c r="D49" s="186"/>
      <c r="E49" s="186"/>
      <c r="F49" s="196"/>
      <c r="G49" s="186"/>
      <c r="H49" s="186"/>
      <c r="I49" s="186"/>
      <c r="J49" s="186"/>
    </row>
    <row r="50" spans="1:10">
      <c r="A50" s="204"/>
      <c r="B50" s="186" t="s">
        <v>44</v>
      </c>
      <c r="C50" s="186"/>
      <c r="D50" s="245"/>
      <c r="E50" s="245"/>
      <c r="F50" s="186"/>
      <c r="G50" s="186"/>
      <c r="H50" s="186"/>
      <c r="I50" s="246"/>
      <c r="J50" s="247"/>
    </row>
    <row r="51" spans="1:10">
      <c r="A51" s="189"/>
      <c r="B51" s="200" t="s">
        <v>241</v>
      </c>
      <c r="C51" s="186"/>
      <c r="D51" s="245"/>
      <c r="E51" s="245"/>
      <c r="F51" s="186"/>
      <c r="G51" s="186"/>
      <c r="H51" s="186"/>
      <c r="I51" s="246"/>
      <c r="J51" s="247"/>
    </row>
    <row r="52" spans="1:10">
      <c r="A52" s="189"/>
      <c r="B52" s="200" t="s">
        <v>242</v>
      </c>
      <c r="C52" s="186"/>
      <c r="D52" s="245"/>
      <c r="E52" s="245"/>
      <c r="F52" s="186"/>
      <c r="G52" s="186"/>
      <c r="H52" s="186"/>
      <c r="I52" s="246"/>
      <c r="J52" s="247"/>
    </row>
    <row r="53" spans="1:10">
      <c r="A53" s="189"/>
      <c r="B53" s="200" t="s">
        <v>243</v>
      </c>
      <c r="C53" s="186"/>
      <c r="D53" s="245"/>
      <c r="E53" s="245"/>
      <c r="F53" s="186"/>
      <c r="G53" s="186"/>
      <c r="H53" s="186"/>
      <c r="I53" s="246"/>
      <c r="J53" s="247"/>
    </row>
    <row r="54" spans="1:10">
      <c r="A54" s="202" t="s">
        <v>244</v>
      </c>
      <c r="B54" s="187"/>
      <c r="C54" s="186"/>
      <c r="D54" s="186"/>
      <c r="E54" s="186"/>
      <c r="F54" s="186"/>
      <c r="G54" s="186"/>
      <c r="H54" s="186"/>
      <c r="I54" s="186"/>
      <c r="J54" s="186"/>
    </row>
    <row r="55" spans="1:10">
      <c r="A55" s="189"/>
      <c r="B55" s="186"/>
      <c r="C55" s="186"/>
      <c r="D55" s="186"/>
      <c r="E55" s="186"/>
      <c r="F55" s="186"/>
      <c r="G55" s="186"/>
      <c r="H55" s="186"/>
      <c r="I55" s="186"/>
      <c r="J55" s="186"/>
    </row>
    <row r="56" spans="1:10">
      <c r="A56" s="200" t="s">
        <v>245</v>
      </c>
      <c r="B56" s="186"/>
      <c r="C56" s="191"/>
      <c r="D56" s="191"/>
      <c r="E56" s="186"/>
      <c r="F56" s="186"/>
      <c r="G56" s="186"/>
      <c r="H56" s="186"/>
      <c r="I56" s="186"/>
      <c r="J56" s="186"/>
    </row>
    <row r="57" spans="1:10">
      <c r="A57" s="191"/>
      <c r="B57" s="193" t="s">
        <v>246</v>
      </c>
      <c r="C57" s="245"/>
      <c r="D57" s="245"/>
      <c r="E57" s="186"/>
      <c r="F57" s="186"/>
      <c r="G57" s="186"/>
      <c r="H57" s="186"/>
      <c r="I57" s="246"/>
      <c r="J57" s="247"/>
    </row>
    <row r="58" spans="1:10">
      <c r="A58" s="191"/>
      <c r="B58" s="194" t="s">
        <v>247</v>
      </c>
      <c r="C58" s="245"/>
      <c r="D58" s="245"/>
      <c r="E58" s="186"/>
      <c r="F58" s="186"/>
      <c r="G58" s="186"/>
      <c r="H58" s="186"/>
      <c r="I58" s="246"/>
      <c r="J58" s="247"/>
    </row>
    <row r="59" spans="1:10">
      <c r="A59" s="191"/>
      <c r="B59" s="194" t="s">
        <v>248</v>
      </c>
      <c r="C59" s="245"/>
      <c r="D59" s="245"/>
      <c r="E59" s="186"/>
      <c r="F59" s="186"/>
      <c r="G59" s="186"/>
      <c r="H59" s="186"/>
      <c r="I59" s="246"/>
      <c r="J59" s="247"/>
    </row>
    <row r="60" spans="1:10">
      <c r="A60" s="191"/>
      <c r="B60" s="194" t="s">
        <v>249</v>
      </c>
      <c r="C60" s="245"/>
      <c r="D60" s="245"/>
      <c r="E60" s="191"/>
      <c r="F60" s="186"/>
      <c r="G60" s="186"/>
      <c r="H60" s="186"/>
      <c r="I60" s="246"/>
      <c r="J60" s="247"/>
    </row>
    <row r="61" spans="1:10">
      <c r="A61" s="190" t="s">
        <v>250</v>
      </c>
      <c r="B61" s="186"/>
      <c r="C61" s="186"/>
      <c r="D61" s="186"/>
      <c r="E61" s="186"/>
      <c r="F61" s="186"/>
      <c r="G61" s="186"/>
      <c r="H61" s="186"/>
      <c r="I61" s="186"/>
      <c r="J61" s="186"/>
    </row>
    <row r="62" spans="1:10">
      <c r="A62" s="189"/>
      <c r="B62" s="200" t="s">
        <v>251</v>
      </c>
      <c r="C62" s="186"/>
      <c r="D62" s="245"/>
      <c r="E62" s="245"/>
      <c r="F62" s="186"/>
      <c r="G62" s="186"/>
      <c r="H62" s="186"/>
      <c r="I62" s="246"/>
      <c r="J62" s="247"/>
    </row>
    <row r="63" spans="1:10">
      <c r="A63" s="189"/>
      <c r="B63" s="200" t="s">
        <v>252</v>
      </c>
      <c r="C63" s="186"/>
      <c r="D63" s="245"/>
      <c r="E63" s="245"/>
      <c r="F63" s="186"/>
      <c r="G63" s="186"/>
      <c r="H63" s="186"/>
      <c r="I63" s="246"/>
      <c r="J63" s="247"/>
    </row>
    <row r="64" spans="1:10">
      <c r="A64" s="189"/>
      <c r="B64" s="200" t="s">
        <v>253</v>
      </c>
      <c r="C64" s="186"/>
      <c r="D64" s="245"/>
      <c r="E64" s="245"/>
      <c r="F64" s="186"/>
      <c r="G64" s="186"/>
      <c r="H64" s="186"/>
      <c r="I64" s="246"/>
      <c r="J64" s="247"/>
    </row>
    <row r="65" spans="1:10">
      <c r="A65" s="191"/>
      <c r="B65" s="188"/>
      <c r="C65" s="186"/>
      <c r="D65" s="186"/>
      <c r="E65" s="186"/>
      <c r="F65" s="186"/>
      <c r="G65" s="186"/>
      <c r="H65" s="186"/>
      <c r="I65" s="186"/>
      <c r="J65" s="186"/>
    </row>
    <row r="66" spans="1:10">
      <c r="A66" s="190" t="s">
        <v>254</v>
      </c>
      <c r="B66" s="186"/>
      <c r="C66" s="186"/>
      <c r="D66" s="186"/>
      <c r="E66" s="186"/>
      <c r="F66" s="186"/>
      <c r="G66" s="186"/>
      <c r="H66" s="186"/>
      <c r="I66" s="186"/>
      <c r="J66" s="186"/>
    </row>
    <row r="67" spans="1:10">
      <c r="A67" s="189"/>
      <c r="B67" s="200" t="s">
        <v>111</v>
      </c>
      <c r="C67" s="186"/>
      <c r="D67" s="186"/>
      <c r="E67" s="245"/>
      <c r="F67" s="245"/>
      <c r="G67" s="186"/>
      <c r="H67" s="186"/>
      <c r="I67" s="246"/>
      <c r="J67" s="247"/>
    </row>
    <row r="68" spans="1:10" s="186" customFormat="1">
      <c r="A68" s="189"/>
      <c r="B68" s="200" t="s">
        <v>29</v>
      </c>
      <c r="E68" s="245"/>
      <c r="F68" s="245"/>
      <c r="I68" s="246"/>
      <c r="J68" s="247"/>
    </row>
    <row r="69" spans="1:10">
      <c r="A69" s="189"/>
      <c r="B69" s="200" t="s">
        <v>114</v>
      </c>
      <c r="C69" s="186"/>
      <c r="D69" s="186"/>
      <c r="E69" s="245"/>
      <c r="F69" s="245"/>
      <c r="G69" s="186"/>
      <c r="H69" s="186"/>
      <c r="I69" s="246"/>
      <c r="J69" s="247"/>
    </row>
    <row r="70" spans="1:10">
      <c r="A70" s="189"/>
      <c r="B70" s="200" t="s">
        <v>112</v>
      </c>
      <c r="C70" s="186"/>
      <c r="D70" s="186"/>
      <c r="E70" s="245"/>
      <c r="F70" s="245"/>
      <c r="G70" s="186"/>
      <c r="H70" s="186"/>
      <c r="I70" s="246"/>
      <c r="J70" s="247"/>
    </row>
    <row r="71" spans="1:10">
      <c r="A71" s="189"/>
      <c r="B71" s="230" t="s">
        <v>220</v>
      </c>
      <c r="C71" s="186"/>
      <c r="D71" s="186"/>
      <c r="E71" s="245"/>
      <c r="F71" s="245"/>
      <c r="G71" s="186"/>
      <c r="H71" s="186"/>
      <c r="I71" s="246"/>
      <c r="J71" s="247"/>
    </row>
    <row r="72" spans="1:10">
      <c r="A72" s="191"/>
      <c r="B72" s="200"/>
      <c r="C72" s="186"/>
      <c r="D72" s="186"/>
      <c r="E72" s="186"/>
      <c r="F72" s="186"/>
      <c r="G72" s="186"/>
      <c r="H72" s="186"/>
      <c r="I72" s="186"/>
      <c r="J72" s="186"/>
    </row>
    <row r="73" spans="1:10">
      <c r="A73" s="190" t="s">
        <v>261</v>
      </c>
      <c r="B73" s="186"/>
      <c r="C73" s="186"/>
      <c r="D73" s="186"/>
      <c r="E73" s="186"/>
      <c r="F73" s="186"/>
      <c r="G73" s="186"/>
      <c r="H73" s="186"/>
      <c r="I73" s="186"/>
      <c r="J73" s="186"/>
    </row>
    <row r="74" spans="1:10">
      <c r="A74" s="189"/>
      <c r="B74" s="186" t="s">
        <v>255</v>
      </c>
      <c r="C74" s="186"/>
      <c r="D74" s="186"/>
      <c r="E74" s="186"/>
      <c r="F74" s="186"/>
      <c r="G74" s="186"/>
      <c r="H74" s="186"/>
      <c r="I74" s="246"/>
      <c r="J74" s="247"/>
    </row>
    <row r="75" spans="1:10">
      <c r="A75" s="189"/>
      <c r="B75" s="186" t="s">
        <v>256</v>
      </c>
      <c r="C75" s="186"/>
      <c r="D75" s="186"/>
      <c r="E75" s="186"/>
      <c r="F75" s="186"/>
      <c r="G75" s="186"/>
      <c r="H75" s="186"/>
      <c r="I75" s="246"/>
      <c r="J75" s="247"/>
    </row>
    <row r="76" spans="1:10">
      <c r="A76" s="189"/>
      <c r="B76" s="186" t="s">
        <v>257</v>
      </c>
      <c r="C76" s="186"/>
      <c r="D76" s="186"/>
      <c r="E76" s="186"/>
      <c r="F76" s="186"/>
      <c r="G76" s="186"/>
      <c r="H76" s="186"/>
      <c r="I76" s="246"/>
      <c r="J76" s="247"/>
    </row>
    <row r="77" spans="1:10">
      <c r="A77" s="189"/>
      <c r="B77" s="186" t="s">
        <v>268</v>
      </c>
      <c r="C77" s="186"/>
      <c r="D77" s="186"/>
      <c r="E77" s="186"/>
      <c r="F77" s="186"/>
      <c r="G77" s="186"/>
      <c r="H77" s="186"/>
      <c r="I77" s="246"/>
      <c r="J77" s="247"/>
    </row>
    <row r="78" spans="1:10">
      <c r="A78" s="189"/>
      <c r="B78" s="186" t="s">
        <v>258</v>
      </c>
      <c r="C78" s="186"/>
      <c r="D78" s="186"/>
      <c r="E78" s="186"/>
      <c r="F78" s="186"/>
      <c r="G78" s="186"/>
      <c r="H78" s="186"/>
      <c r="I78" s="246"/>
      <c r="J78" s="247"/>
    </row>
    <row r="79" spans="1:10">
      <c r="A79" s="189"/>
      <c r="B79" s="186" t="s">
        <v>259</v>
      </c>
      <c r="C79" s="186"/>
      <c r="D79" s="186"/>
      <c r="E79" s="186"/>
      <c r="F79" s="186"/>
      <c r="G79" s="186"/>
      <c r="H79" s="186"/>
      <c r="I79" s="246"/>
      <c r="J79" s="247"/>
    </row>
    <row r="80" spans="1:10">
      <c r="A80" s="189"/>
      <c r="B80" s="186" t="s">
        <v>260</v>
      </c>
      <c r="C80" s="186"/>
      <c r="D80" s="186"/>
      <c r="E80" s="186"/>
      <c r="F80" s="186"/>
      <c r="G80" s="186"/>
      <c r="H80" s="186"/>
      <c r="I80" s="246"/>
      <c r="J80" s="247"/>
    </row>
    <row r="81" spans="1:10">
      <c r="A81" s="186"/>
      <c r="B81" s="186"/>
      <c r="C81" s="186"/>
      <c r="D81" s="186"/>
      <c r="E81" s="186"/>
      <c r="F81" s="186"/>
      <c r="G81" s="186"/>
      <c r="H81" s="186"/>
      <c r="I81" s="186"/>
      <c r="J81" s="186"/>
    </row>
    <row r="82" spans="1:10">
      <c r="A82" s="190" t="s">
        <v>266</v>
      </c>
      <c r="B82" s="186"/>
      <c r="C82" s="186"/>
      <c r="D82" s="186"/>
      <c r="E82" s="186"/>
      <c r="F82" s="186"/>
      <c r="G82" s="186"/>
      <c r="H82" s="186"/>
      <c r="I82" s="186"/>
      <c r="J82" s="186"/>
    </row>
    <row r="83" spans="1:10">
      <c r="A83" s="189"/>
      <c r="B83" s="186" t="s">
        <v>267</v>
      </c>
      <c r="C83" s="186"/>
      <c r="D83" s="186"/>
      <c r="E83" s="186"/>
      <c r="F83" s="186"/>
      <c r="G83" s="186"/>
      <c r="H83" s="186"/>
      <c r="I83" s="246"/>
      <c r="J83" s="247"/>
    </row>
    <row r="84" spans="1:10">
      <c r="A84" s="186"/>
      <c r="B84" s="186"/>
      <c r="C84" s="186"/>
      <c r="D84" s="186"/>
      <c r="E84" s="186"/>
      <c r="F84" s="186"/>
      <c r="G84" s="186"/>
      <c r="H84" s="186"/>
      <c r="I84" s="186"/>
      <c r="J84" s="186"/>
    </row>
    <row r="85" spans="1:10">
      <c r="A85" s="186"/>
      <c r="B85" s="186"/>
      <c r="C85" s="186"/>
      <c r="D85" s="186"/>
      <c r="E85" s="186"/>
      <c r="F85" s="186"/>
      <c r="G85" s="186"/>
      <c r="H85" s="186"/>
      <c r="I85" s="186"/>
      <c r="J85" s="186"/>
    </row>
    <row r="102" spans="9:10">
      <c r="I102" s="243" t="s">
        <v>271</v>
      </c>
      <c r="J102" s="244"/>
    </row>
  </sheetData>
  <mergeCells count="71">
    <mergeCell ref="H1:I1"/>
    <mergeCell ref="A2:I2"/>
    <mergeCell ref="B24:I24"/>
    <mergeCell ref="B22:I22"/>
    <mergeCell ref="B8:I8"/>
    <mergeCell ref="A3:G3"/>
    <mergeCell ref="B4:I4"/>
    <mergeCell ref="A5:G5"/>
    <mergeCell ref="B6:I6"/>
    <mergeCell ref="B7:I7"/>
    <mergeCell ref="B20:I20"/>
    <mergeCell ref="A9:G9"/>
    <mergeCell ref="B10:I10"/>
    <mergeCell ref="B11:I11"/>
    <mergeCell ref="B12:I12"/>
    <mergeCell ref="A13:G13"/>
    <mergeCell ref="A16:G16"/>
    <mergeCell ref="B17:I17"/>
    <mergeCell ref="B18:I18"/>
    <mergeCell ref="B14:I14"/>
    <mergeCell ref="B15:I15"/>
    <mergeCell ref="B19:I19"/>
    <mergeCell ref="A47:G47"/>
    <mergeCell ref="B31:I31"/>
    <mergeCell ref="A32:G32"/>
    <mergeCell ref="B33:I33"/>
    <mergeCell ref="B26:I26"/>
    <mergeCell ref="B28:I28"/>
    <mergeCell ref="A29:G29"/>
    <mergeCell ref="B30:I30"/>
    <mergeCell ref="D50:E50"/>
    <mergeCell ref="I50:J50"/>
    <mergeCell ref="D51:E51"/>
    <mergeCell ref="I51:J51"/>
    <mergeCell ref="D52:E52"/>
    <mergeCell ref="I52:J52"/>
    <mergeCell ref="D53:E53"/>
    <mergeCell ref="I53:J53"/>
    <mergeCell ref="C57:D57"/>
    <mergeCell ref="I57:J57"/>
    <mergeCell ref="C58:D58"/>
    <mergeCell ref="I58:J58"/>
    <mergeCell ref="C59:D59"/>
    <mergeCell ref="I59:J59"/>
    <mergeCell ref="C60:D60"/>
    <mergeCell ref="I60:J60"/>
    <mergeCell ref="D62:E62"/>
    <mergeCell ref="I62:J62"/>
    <mergeCell ref="D63:E63"/>
    <mergeCell ref="I63:J63"/>
    <mergeCell ref="D64:E64"/>
    <mergeCell ref="I64:J64"/>
    <mergeCell ref="E67:F67"/>
    <mergeCell ref="I67:J67"/>
    <mergeCell ref="E68:F68"/>
    <mergeCell ref="I68:J68"/>
    <mergeCell ref="E69:F69"/>
    <mergeCell ref="I69:J69"/>
    <mergeCell ref="E70:F70"/>
    <mergeCell ref="I70:J70"/>
    <mergeCell ref="E71:F71"/>
    <mergeCell ref="I71:J71"/>
    <mergeCell ref="I102:J102"/>
    <mergeCell ref="I79:J79"/>
    <mergeCell ref="I80:J80"/>
    <mergeCell ref="I83:J83"/>
    <mergeCell ref="I74:J74"/>
    <mergeCell ref="I75:J75"/>
    <mergeCell ref="I76:J76"/>
    <mergeCell ref="I77:J77"/>
    <mergeCell ref="I78:J78"/>
  </mergeCells>
  <pageMargins left="0.7" right="0.7" top="0.75" bottom="0.75" header="0.3" footer="0.3"/>
  <pageSetup paperSize="5" orientation="portrait" r:id="rId1"/>
</worksheet>
</file>

<file path=xl/worksheets/sheet3.xml><?xml version="1.0" encoding="utf-8"?>
<worksheet xmlns="http://schemas.openxmlformats.org/spreadsheetml/2006/main" xmlns:r="http://schemas.openxmlformats.org/officeDocument/2006/relationships">
  <dimension ref="A1:S68"/>
  <sheetViews>
    <sheetView topLeftCell="A28" workbookViewId="0">
      <selection activeCell="A10" sqref="A10:G10"/>
    </sheetView>
  </sheetViews>
  <sheetFormatPr defaultRowHeight="15"/>
  <cols>
    <col min="1" max="1" width="9.140625" style="6"/>
    <col min="2" max="2" width="8.140625" style="6" customWidth="1"/>
    <col min="3" max="3" width="8.42578125" style="6" bestFit="1" customWidth="1"/>
    <col min="4" max="4" width="3.140625" style="6" customWidth="1"/>
    <col min="5" max="5" width="12.140625" style="6" customWidth="1"/>
    <col min="6" max="6" width="9.42578125" style="6" customWidth="1"/>
    <col min="7" max="7" width="2.28515625" style="6" customWidth="1"/>
    <col min="8" max="8" width="9.85546875" style="6" customWidth="1"/>
    <col min="9" max="9" width="10.140625" style="7" bestFit="1" customWidth="1"/>
    <col min="10" max="10" width="10.140625" style="8" bestFit="1" customWidth="1"/>
    <col min="11" max="11" width="10.140625" style="36" bestFit="1" customWidth="1"/>
    <col min="12" max="12" width="9.140625" style="8"/>
    <col min="13" max="13" width="11.28515625" style="36" customWidth="1"/>
    <col min="14" max="14" width="10" style="8" bestFit="1" customWidth="1"/>
    <col min="15" max="15" width="9.140625" style="36"/>
    <col min="16" max="17" width="9.140625" style="8"/>
    <col min="18" max="18" width="11.28515625" style="8" customWidth="1"/>
    <col min="19" max="19" width="9.140625" style="8"/>
    <col min="20" max="20" width="80.7109375" style="6" customWidth="1"/>
    <col min="21" max="16384" width="9.140625" style="6"/>
  </cols>
  <sheetData>
    <row r="1" spans="1:16">
      <c r="A1" s="268" t="s">
        <v>200</v>
      </c>
      <c r="B1" s="268"/>
      <c r="C1" s="268"/>
      <c r="D1" s="268"/>
      <c r="E1" s="268"/>
      <c r="F1" s="268"/>
      <c r="G1" s="268"/>
      <c r="H1" s="268"/>
      <c r="I1" s="268"/>
      <c r="J1" s="268"/>
      <c r="K1" s="268"/>
      <c r="L1" s="13"/>
      <c r="N1" s="13"/>
      <c r="P1" s="13"/>
    </row>
    <row r="2" spans="1:16">
      <c r="A2" s="269" t="s">
        <v>123</v>
      </c>
      <c r="B2" s="269"/>
      <c r="C2" s="269"/>
      <c r="D2" s="269"/>
      <c r="E2" s="269"/>
      <c r="F2" s="269"/>
      <c r="G2" s="269"/>
      <c r="H2" s="269"/>
      <c r="I2" s="269"/>
      <c r="J2" s="269"/>
      <c r="K2" s="269"/>
      <c r="L2" s="13"/>
      <c r="N2" s="13"/>
      <c r="P2" s="13"/>
    </row>
    <row r="3" spans="1:16">
      <c r="A3" s="15" t="s">
        <v>0</v>
      </c>
      <c r="B3" s="16"/>
      <c r="C3" s="16"/>
      <c r="D3" s="16"/>
      <c r="E3" s="16"/>
      <c r="F3" s="271"/>
      <c r="G3" s="272"/>
      <c r="H3" s="272"/>
      <c r="I3" s="272"/>
      <c r="J3" s="37"/>
    </row>
    <row r="4" spans="1:16">
      <c r="A4" s="17" t="s">
        <v>69</v>
      </c>
      <c r="B4" s="18"/>
      <c r="C4" s="18"/>
      <c r="D4" s="18"/>
      <c r="E4" s="18"/>
      <c r="F4" s="18"/>
      <c r="G4" s="18"/>
      <c r="H4" s="19"/>
      <c r="I4" s="20"/>
      <c r="J4" s="38"/>
      <c r="L4" s="38"/>
      <c r="N4" s="38"/>
      <c r="P4" s="38"/>
    </row>
    <row r="5" spans="1:16">
      <c r="A5" s="14"/>
      <c r="B5" s="14"/>
      <c r="C5" s="14"/>
      <c r="D5" s="14"/>
      <c r="E5" s="14"/>
      <c r="F5" s="14"/>
      <c r="G5" s="14"/>
      <c r="H5" s="5" t="s">
        <v>84</v>
      </c>
      <c r="I5" s="21" t="s">
        <v>191</v>
      </c>
      <c r="J5" s="21" t="s">
        <v>189</v>
      </c>
      <c r="K5" s="21" t="s">
        <v>190</v>
      </c>
    </row>
    <row r="6" spans="1:16">
      <c r="A6" s="14"/>
      <c r="B6" s="14"/>
      <c r="C6" s="14"/>
      <c r="D6" s="14"/>
      <c r="E6" s="14"/>
      <c r="F6" s="14"/>
      <c r="G6" s="14"/>
      <c r="I6" s="39" t="s">
        <v>70</v>
      </c>
    </row>
    <row r="7" spans="1:16">
      <c r="A7" s="257" t="s">
        <v>188</v>
      </c>
      <c r="B7" s="257"/>
      <c r="C7" s="257"/>
      <c r="D7" s="257"/>
      <c r="E7" s="257"/>
      <c r="F7" s="257"/>
      <c r="G7" s="257"/>
      <c r="H7" s="169">
        <v>0</v>
      </c>
      <c r="I7" s="34">
        <f>H7</f>
        <v>0</v>
      </c>
      <c r="J7" s="34">
        <f t="shared" ref="J7:K7" si="0">I7</f>
        <v>0</v>
      </c>
      <c r="K7" s="34">
        <f t="shared" si="0"/>
        <v>0</v>
      </c>
      <c r="L7" s="13"/>
      <c r="N7" s="13"/>
      <c r="P7" s="13"/>
    </row>
    <row r="8" spans="1:16">
      <c r="A8" s="257" t="s">
        <v>81</v>
      </c>
      <c r="B8" s="257"/>
      <c r="C8" s="257"/>
      <c r="D8" s="257"/>
      <c r="E8" s="257"/>
      <c r="F8" s="257"/>
      <c r="G8" s="257"/>
      <c r="H8" s="11">
        <v>0</v>
      </c>
      <c r="I8" s="34">
        <f t="shared" ref="I8:K9" si="1">H8</f>
        <v>0</v>
      </c>
      <c r="J8" s="34">
        <f t="shared" si="1"/>
        <v>0</v>
      </c>
      <c r="K8" s="34">
        <f t="shared" si="1"/>
        <v>0</v>
      </c>
    </row>
    <row r="9" spans="1:16">
      <c r="A9" s="257" t="s">
        <v>85</v>
      </c>
      <c r="B9" s="257"/>
      <c r="C9" s="257"/>
      <c r="D9" s="257"/>
      <c r="E9" s="257"/>
      <c r="F9" s="257"/>
      <c r="G9" s="257"/>
      <c r="H9" s="11">
        <v>0</v>
      </c>
      <c r="I9" s="34">
        <f t="shared" si="1"/>
        <v>0</v>
      </c>
      <c r="J9" s="34">
        <f t="shared" si="1"/>
        <v>0</v>
      </c>
      <c r="K9" s="34">
        <f t="shared" si="1"/>
        <v>0</v>
      </c>
    </row>
    <row r="10" spans="1:16">
      <c r="A10" s="257" t="s">
        <v>86</v>
      </c>
      <c r="B10" s="257"/>
      <c r="C10" s="257"/>
      <c r="D10" s="257"/>
      <c r="E10" s="257"/>
      <c r="F10" s="257"/>
      <c r="G10" s="257"/>
      <c r="H10" s="35">
        <f>SUM(H7:H9)</f>
        <v>0</v>
      </c>
      <c r="I10" s="35">
        <f t="shared" ref="I10:K10" si="2">SUM(I7:I9)</f>
        <v>0</v>
      </c>
      <c r="J10" s="35">
        <f t="shared" si="2"/>
        <v>0</v>
      </c>
      <c r="K10" s="35">
        <f t="shared" si="2"/>
        <v>0</v>
      </c>
    </row>
    <row r="11" spans="1:16">
      <c r="H11" s="8"/>
      <c r="I11" s="32"/>
    </row>
    <row r="12" spans="1:16">
      <c r="A12" s="257" t="s">
        <v>99</v>
      </c>
      <c r="B12" s="257"/>
      <c r="C12" s="257"/>
      <c r="D12" s="257"/>
      <c r="E12" s="257"/>
      <c r="F12" s="257"/>
      <c r="G12" s="257"/>
      <c r="H12" s="85">
        <v>0</v>
      </c>
      <c r="I12" s="34">
        <f>H12</f>
        <v>0</v>
      </c>
      <c r="J12" s="34">
        <f t="shared" ref="J12:K12" si="3">I12</f>
        <v>0</v>
      </c>
      <c r="K12" s="34">
        <f t="shared" si="3"/>
        <v>0</v>
      </c>
    </row>
    <row r="13" spans="1:16">
      <c r="A13" s="257" t="s">
        <v>108</v>
      </c>
      <c r="B13" s="257"/>
      <c r="C13" s="257"/>
      <c r="D13" s="257"/>
      <c r="E13" s="257"/>
      <c r="F13" s="257"/>
      <c r="G13" s="257"/>
      <c r="H13" s="52">
        <v>0</v>
      </c>
      <c r="I13" s="52">
        <f>H13</f>
        <v>0</v>
      </c>
      <c r="J13" s="52">
        <f t="shared" ref="I13:K14" si="4">I13</f>
        <v>0</v>
      </c>
      <c r="K13" s="52">
        <f t="shared" si="4"/>
        <v>0</v>
      </c>
    </row>
    <row r="14" spans="1:16">
      <c r="A14" s="257" t="s">
        <v>115</v>
      </c>
      <c r="B14" s="257"/>
      <c r="C14" s="257"/>
      <c r="D14" s="257"/>
      <c r="E14" s="257"/>
      <c r="F14" s="257"/>
      <c r="G14" s="257"/>
      <c r="H14" s="52">
        <v>0</v>
      </c>
      <c r="I14" s="52">
        <f t="shared" si="4"/>
        <v>0</v>
      </c>
      <c r="J14" s="52">
        <f t="shared" si="4"/>
        <v>0</v>
      </c>
      <c r="K14" s="52">
        <f t="shared" si="4"/>
        <v>0</v>
      </c>
    </row>
    <row r="15" spans="1:16" s="8" customFormat="1">
      <c r="A15" s="81"/>
      <c r="B15" s="81"/>
      <c r="C15" s="81"/>
      <c r="D15" s="81"/>
      <c r="E15" s="81"/>
      <c r="F15" s="81"/>
      <c r="G15" s="81"/>
      <c r="H15" s="207"/>
      <c r="I15" s="208"/>
      <c r="J15" s="209"/>
      <c r="K15" s="209"/>
      <c r="M15" s="36"/>
      <c r="O15" s="36"/>
    </row>
    <row r="16" spans="1:16" s="8" customFormat="1">
      <c r="A16" s="83" t="s">
        <v>71</v>
      </c>
      <c r="B16" s="270" t="s">
        <v>87</v>
      </c>
      <c r="C16" s="270"/>
      <c r="D16" s="270"/>
      <c r="I16" s="82"/>
      <c r="K16" s="36"/>
      <c r="M16" s="36"/>
      <c r="O16" s="36"/>
    </row>
    <row r="17" spans="1:19" s="12" customFormat="1" ht="45" customHeight="1">
      <c r="A17" s="29"/>
      <c r="B17" s="206" t="s">
        <v>100</v>
      </c>
      <c r="C17" s="206" t="s">
        <v>126</v>
      </c>
      <c r="D17" s="41"/>
      <c r="E17" s="258" t="s">
        <v>187</v>
      </c>
      <c r="F17" s="259"/>
      <c r="G17" s="260"/>
      <c r="H17" s="97" t="s">
        <v>122</v>
      </c>
      <c r="I17" s="98" t="str">
        <f>H17</f>
        <v>Number of customers</v>
      </c>
      <c r="J17" s="98" t="str">
        <f t="shared" ref="J17:K17" si="5">I17</f>
        <v>Number of customers</v>
      </c>
      <c r="K17" s="98" t="str">
        <f t="shared" si="5"/>
        <v>Number of customers</v>
      </c>
      <c r="L17" s="42"/>
      <c r="M17" s="43"/>
      <c r="N17" s="42"/>
      <c r="O17" s="43"/>
      <c r="P17" s="42"/>
      <c r="Q17" s="42"/>
      <c r="R17" s="42"/>
      <c r="S17" s="42"/>
    </row>
    <row r="18" spans="1:19">
      <c r="A18" s="22"/>
      <c r="B18" s="206" t="s">
        <v>72</v>
      </c>
      <c r="C18" s="210">
        <v>1</v>
      </c>
      <c r="D18" s="44"/>
      <c r="E18" s="263">
        <v>14</v>
      </c>
      <c r="F18" s="259"/>
      <c r="G18" s="260"/>
      <c r="H18" s="30">
        <v>0</v>
      </c>
      <c r="I18" s="65">
        <f>H18</f>
        <v>0</v>
      </c>
      <c r="J18" s="65">
        <f t="shared" ref="J18:K18" si="6">I18</f>
        <v>0</v>
      </c>
      <c r="K18" s="65">
        <f t="shared" si="6"/>
        <v>0</v>
      </c>
      <c r="L18" s="45"/>
    </row>
    <row r="19" spans="1:19">
      <c r="A19" s="22"/>
      <c r="B19" s="206" t="s">
        <v>73</v>
      </c>
      <c r="C19" s="210">
        <v>2</v>
      </c>
      <c r="D19" s="44"/>
      <c r="E19" s="263">
        <v>27</v>
      </c>
      <c r="F19" s="259"/>
      <c r="G19" s="260"/>
      <c r="H19" s="31">
        <v>0</v>
      </c>
      <c r="I19" s="65">
        <f t="shared" ref="I19:K25" si="7">H19</f>
        <v>0</v>
      </c>
      <c r="J19" s="65">
        <f t="shared" si="7"/>
        <v>0</v>
      </c>
      <c r="K19" s="65">
        <f t="shared" si="7"/>
        <v>0</v>
      </c>
      <c r="L19" s="45"/>
    </row>
    <row r="20" spans="1:19">
      <c r="A20" s="22"/>
      <c r="B20" s="206" t="s">
        <v>74</v>
      </c>
      <c r="C20" s="210">
        <v>4</v>
      </c>
      <c r="D20" s="44"/>
      <c r="E20" s="263">
        <v>55</v>
      </c>
      <c r="F20" s="259"/>
      <c r="G20" s="260"/>
      <c r="H20" s="31">
        <v>0</v>
      </c>
      <c r="I20" s="65">
        <f t="shared" si="7"/>
        <v>0</v>
      </c>
      <c r="J20" s="65">
        <f t="shared" si="7"/>
        <v>0</v>
      </c>
      <c r="K20" s="65">
        <f t="shared" si="7"/>
        <v>0</v>
      </c>
      <c r="L20" s="45"/>
    </row>
    <row r="21" spans="1:19">
      <c r="A21" s="22"/>
      <c r="B21" s="206" t="s">
        <v>75</v>
      </c>
      <c r="C21" s="210">
        <v>10</v>
      </c>
      <c r="D21" s="44"/>
      <c r="E21" s="263">
        <v>140</v>
      </c>
      <c r="F21" s="259"/>
      <c r="G21" s="260"/>
      <c r="H21" s="31">
        <v>0</v>
      </c>
      <c r="I21" s="65">
        <f t="shared" si="7"/>
        <v>0</v>
      </c>
      <c r="J21" s="65">
        <f t="shared" si="7"/>
        <v>0</v>
      </c>
      <c r="K21" s="65">
        <f t="shared" si="7"/>
        <v>0</v>
      </c>
      <c r="L21" s="45"/>
    </row>
    <row r="22" spans="1:19">
      <c r="A22" s="22"/>
      <c r="B22" s="206" t="s">
        <v>76</v>
      </c>
      <c r="C22" s="210">
        <v>25</v>
      </c>
      <c r="D22" s="44"/>
      <c r="E22" s="263">
        <v>341</v>
      </c>
      <c r="F22" s="259"/>
      <c r="G22" s="260"/>
      <c r="H22" s="31">
        <v>0</v>
      </c>
      <c r="I22" s="65">
        <f t="shared" si="7"/>
        <v>0</v>
      </c>
      <c r="J22" s="65">
        <f t="shared" si="7"/>
        <v>0</v>
      </c>
      <c r="K22" s="65">
        <f t="shared" si="7"/>
        <v>0</v>
      </c>
      <c r="L22" s="45"/>
    </row>
    <row r="23" spans="1:19">
      <c r="A23" s="22"/>
      <c r="B23" s="206" t="s">
        <v>77</v>
      </c>
      <c r="C23" s="210">
        <v>45</v>
      </c>
      <c r="D23" s="44"/>
      <c r="E23" s="263">
        <v>614</v>
      </c>
      <c r="F23" s="259"/>
      <c r="G23" s="260"/>
      <c r="H23" s="31"/>
      <c r="I23" s="65">
        <f t="shared" si="7"/>
        <v>0</v>
      </c>
      <c r="J23" s="65">
        <f t="shared" si="7"/>
        <v>0</v>
      </c>
      <c r="K23" s="65">
        <f t="shared" si="7"/>
        <v>0</v>
      </c>
      <c r="L23" s="45"/>
    </row>
    <row r="24" spans="1:19">
      <c r="A24" s="22"/>
      <c r="B24" s="206" t="s">
        <v>78</v>
      </c>
      <c r="C24" s="210">
        <v>90</v>
      </c>
      <c r="D24" s="44"/>
      <c r="E24" s="263">
        <v>1227</v>
      </c>
      <c r="F24" s="259"/>
      <c r="G24" s="260"/>
      <c r="H24" s="31"/>
      <c r="I24" s="65">
        <f t="shared" si="7"/>
        <v>0</v>
      </c>
      <c r="J24" s="65">
        <f t="shared" si="7"/>
        <v>0</v>
      </c>
      <c r="K24" s="65">
        <f t="shared" si="7"/>
        <v>0</v>
      </c>
      <c r="L24" s="45"/>
    </row>
    <row r="25" spans="1:19">
      <c r="A25" s="22"/>
      <c r="B25" s="206" t="s">
        <v>79</v>
      </c>
      <c r="C25" s="210">
        <v>170</v>
      </c>
      <c r="D25" s="44"/>
      <c r="E25" s="263">
        <v>2319</v>
      </c>
      <c r="F25" s="259"/>
      <c r="G25" s="260"/>
      <c r="H25" s="31"/>
      <c r="I25" s="65">
        <f t="shared" si="7"/>
        <v>0</v>
      </c>
      <c r="J25" s="65">
        <f t="shared" si="7"/>
        <v>0</v>
      </c>
      <c r="K25" s="65">
        <f t="shared" si="7"/>
        <v>0</v>
      </c>
      <c r="L25" s="45"/>
    </row>
    <row r="26" spans="1:19">
      <c r="A26" s="22"/>
      <c r="B26" s="261"/>
      <c r="C26" s="262"/>
      <c r="D26" s="262"/>
      <c r="E26" s="262"/>
      <c r="F26" s="262"/>
      <c r="G26" s="262"/>
      <c r="H26" s="170"/>
      <c r="I26" s="33"/>
    </row>
    <row r="27" spans="1:19">
      <c r="A27" s="22"/>
      <c r="B27" s="261" t="s">
        <v>44</v>
      </c>
      <c r="C27" s="262"/>
      <c r="D27" s="262"/>
      <c r="E27" s="262"/>
      <c r="F27" s="262"/>
      <c r="G27" s="262"/>
      <c r="H27" s="23">
        <f>SUM(H18:H26)</f>
        <v>0</v>
      </c>
      <c r="I27" s="23">
        <f>SUM(I18:I26)</f>
        <v>0</v>
      </c>
      <c r="J27" s="23">
        <f t="shared" ref="J27:K27" si="8">SUM(J18:J26)</f>
        <v>0</v>
      </c>
      <c r="K27" s="23">
        <f t="shared" si="8"/>
        <v>0</v>
      </c>
    </row>
    <row r="28" spans="1:19">
      <c r="A28" s="24"/>
      <c r="B28" s="25"/>
      <c r="C28" s="10"/>
      <c r="D28" s="10"/>
      <c r="E28" s="10"/>
      <c r="F28" s="10"/>
      <c r="G28" s="10"/>
      <c r="H28" s="26"/>
    </row>
    <row r="29" spans="1:19">
      <c r="A29" s="257" t="s">
        <v>229</v>
      </c>
      <c r="B29" s="257"/>
      <c r="C29" s="257"/>
      <c r="D29" s="257"/>
      <c r="E29" s="257"/>
      <c r="F29" s="257"/>
      <c r="G29" s="257"/>
      <c r="H29" s="30"/>
      <c r="I29" s="65">
        <f t="shared" ref="I29:K29" si="9">H29</f>
        <v>0</v>
      </c>
      <c r="J29" s="65">
        <f t="shared" si="9"/>
        <v>0</v>
      </c>
      <c r="K29" s="65">
        <f t="shared" si="9"/>
        <v>0</v>
      </c>
    </row>
    <row r="30" spans="1:19">
      <c r="A30" s="46"/>
      <c r="B30" s="25"/>
      <c r="C30" s="10"/>
      <c r="D30" s="10"/>
      <c r="E30" s="10"/>
      <c r="F30" s="10"/>
      <c r="G30" s="10"/>
      <c r="H30" s="26"/>
    </row>
    <row r="31" spans="1:19">
      <c r="A31" s="264" t="s">
        <v>88</v>
      </c>
      <c r="B31" s="265"/>
      <c r="C31" s="265"/>
      <c r="D31" s="265"/>
      <c r="E31" s="266"/>
      <c r="F31" s="264" t="s">
        <v>183</v>
      </c>
      <c r="G31" s="266"/>
      <c r="H31" s="11">
        <v>0</v>
      </c>
      <c r="I31" s="34">
        <f>H31</f>
        <v>0</v>
      </c>
      <c r="J31" s="11">
        <f t="shared" ref="J31:K31" si="10">I31</f>
        <v>0</v>
      </c>
      <c r="K31" s="11">
        <f t="shared" si="10"/>
        <v>0</v>
      </c>
      <c r="L31" s="39"/>
      <c r="N31" s="39"/>
      <c r="P31" s="39"/>
    </row>
    <row r="32" spans="1:19">
      <c r="A32" s="264" t="s">
        <v>89</v>
      </c>
      <c r="B32" s="265"/>
      <c r="C32" s="265"/>
      <c r="D32" s="265"/>
      <c r="E32" s="266"/>
      <c r="F32" s="264" t="s">
        <v>183</v>
      </c>
      <c r="G32" s="266"/>
      <c r="H32" s="11">
        <v>0</v>
      </c>
      <c r="I32" s="34"/>
      <c r="J32" s="11">
        <f t="shared" ref="J32:K32" si="11">I32</f>
        <v>0</v>
      </c>
      <c r="K32" s="11">
        <f t="shared" si="11"/>
        <v>0</v>
      </c>
      <c r="L32" s="39"/>
      <c r="N32" s="39"/>
      <c r="P32" s="39"/>
    </row>
    <row r="33" spans="1:16">
      <c r="A33" s="264" t="s">
        <v>90</v>
      </c>
      <c r="B33" s="265"/>
      <c r="C33" s="265"/>
      <c r="D33" s="265"/>
      <c r="E33" s="266"/>
      <c r="F33" s="264" t="s">
        <v>183</v>
      </c>
      <c r="G33" s="266"/>
      <c r="H33" s="9">
        <f>SUM(H31:H32)</f>
        <v>0</v>
      </c>
      <c r="I33" s="9">
        <f>SUM(I31:I32)</f>
        <v>0</v>
      </c>
      <c r="J33" s="9">
        <f t="shared" ref="J33:K33" si="12">SUM(J31:J32)</f>
        <v>0</v>
      </c>
      <c r="K33" s="9">
        <f t="shared" si="12"/>
        <v>0</v>
      </c>
    </row>
    <row r="34" spans="1:16">
      <c r="A34" s="93"/>
      <c r="B34" s="93"/>
      <c r="C34" s="93"/>
      <c r="D34" s="93"/>
      <c r="E34" s="94"/>
      <c r="F34" s="94"/>
      <c r="G34" s="94"/>
    </row>
    <row r="35" spans="1:16">
      <c r="A35" s="264" t="s">
        <v>91</v>
      </c>
      <c r="B35" s="265"/>
      <c r="C35" s="265"/>
      <c r="D35" s="265"/>
      <c r="E35" s="266"/>
      <c r="F35" s="264" t="s">
        <v>183</v>
      </c>
      <c r="G35" s="266"/>
      <c r="H35" s="11">
        <v>0</v>
      </c>
      <c r="I35" s="34">
        <f t="shared" ref="I35:K36" si="13">H35</f>
        <v>0</v>
      </c>
      <c r="J35" s="11">
        <f t="shared" si="13"/>
        <v>0</v>
      </c>
      <c r="K35" s="11">
        <f t="shared" si="13"/>
        <v>0</v>
      </c>
    </row>
    <row r="36" spans="1:16">
      <c r="A36" s="264" t="s">
        <v>92</v>
      </c>
      <c r="B36" s="265"/>
      <c r="C36" s="265"/>
      <c r="D36" s="265"/>
      <c r="E36" s="266"/>
      <c r="F36" s="264" t="s">
        <v>183</v>
      </c>
      <c r="G36" s="266"/>
      <c r="H36" s="11">
        <v>0</v>
      </c>
      <c r="I36" s="34">
        <f t="shared" si="13"/>
        <v>0</v>
      </c>
      <c r="J36" s="11">
        <f t="shared" si="13"/>
        <v>0</v>
      </c>
      <c r="K36" s="11">
        <f t="shared" si="13"/>
        <v>0</v>
      </c>
    </row>
    <row r="37" spans="1:16">
      <c r="A37" s="264" t="s">
        <v>80</v>
      </c>
      <c r="B37" s="265"/>
      <c r="C37" s="265"/>
      <c r="D37" s="265"/>
      <c r="E37" s="266"/>
      <c r="F37" s="264" t="s">
        <v>183</v>
      </c>
      <c r="G37" s="266"/>
      <c r="H37" s="9">
        <f>SUM(H35:H36)</f>
        <v>0</v>
      </c>
      <c r="I37" s="9">
        <f>SUM(I35:I36)</f>
        <v>0</v>
      </c>
      <c r="J37" s="9">
        <f t="shared" ref="J37:K37" si="14">SUM(J35:J36)</f>
        <v>0</v>
      </c>
      <c r="K37" s="9">
        <f t="shared" si="14"/>
        <v>0</v>
      </c>
      <c r="L37" s="48"/>
      <c r="M37" s="49"/>
      <c r="N37" s="48"/>
      <c r="O37" s="49"/>
      <c r="P37" s="48"/>
    </row>
    <row r="38" spans="1:16">
      <c r="A38" s="264" t="s">
        <v>230</v>
      </c>
      <c r="B38" s="265"/>
      <c r="C38" s="265"/>
      <c r="D38" s="265"/>
      <c r="E38" s="266"/>
      <c r="F38" s="264" t="s">
        <v>183</v>
      </c>
      <c r="G38" s="266"/>
      <c r="H38" s="11"/>
      <c r="I38" s="34">
        <f>H38</f>
        <v>0</v>
      </c>
      <c r="J38" s="51">
        <f>I38</f>
        <v>0</v>
      </c>
      <c r="K38" s="51">
        <f>J38</f>
        <v>0</v>
      </c>
      <c r="L38" s="48"/>
      <c r="M38" s="49"/>
      <c r="N38" s="48"/>
      <c r="O38" s="49"/>
      <c r="P38" s="48"/>
    </row>
    <row r="39" spans="1:16">
      <c r="A39" s="264" t="s">
        <v>93</v>
      </c>
      <c r="B39" s="265"/>
      <c r="C39" s="265"/>
      <c r="D39" s="265"/>
      <c r="E39" s="266"/>
      <c r="F39" s="264" t="s">
        <v>183</v>
      </c>
      <c r="G39" s="266"/>
      <c r="H39" s="9">
        <f>SUM(H37:H38)</f>
        <v>0</v>
      </c>
      <c r="I39" s="9">
        <f>SUM(I37:I38)</f>
        <v>0</v>
      </c>
      <c r="J39" s="9">
        <f t="shared" ref="J39:K39" si="15">SUM(J37:J38)</f>
        <v>0</v>
      </c>
      <c r="K39" s="9">
        <f t="shared" si="15"/>
        <v>0</v>
      </c>
      <c r="L39" s="48"/>
      <c r="M39" s="49"/>
      <c r="N39" s="48"/>
      <c r="O39" s="49"/>
      <c r="P39" s="48"/>
    </row>
    <row r="40" spans="1:16">
      <c r="A40" s="16"/>
      <c r="B40" s="94"/>
      <c r="C40" s="94"/>
      <c r="D40" s="94"/>
      <c r="E40" s="94"/>
      <c r="F40" s="94"/>
      <c r="G40" s="94"/>
      <c r="I40" s="6"/>
      <c r="J40" s="48"/>
      <c r="K40" s="49"/>
      <c r="L40" s="48"/>
      <c r="M40" s="49"/>
      <c r="N40" s="48"/>
      <c r="O40" s="49"/>
      <c r="P40" s="48"/>
    </row>
    <row r="41" spans="1:16">
      <c r="A41" s="264" t="s">
        <v>94</v>
      </c>
      <c r="B41" s="265"/>
      <c r="C41" s="265"/>
      <c r="D41" s="265"/>
      <c r="E41" s="266"/>
      <c r="F41" s="264" t="s">
        <v>183</v>
      </c>
      <c r="G41" s="266"/>
      <c r="H41" s="9">
        <f>H33-H39</f>
        <v>0</v>
      </c>
      <c r="I41" s="9">
        <f>I33-I39</f>
        <v>0</v>
      </c>
      <c r="J41" s="9">
        <f t="shared" ref="J41:K41" si="16">J33-J39</f>
        <v>0</v>
      </c>
      <c r="K41" s="9">
        <f t="shared" si="16"/>
        <v>0</v>
      </c>
      <c r="L41" s="48"/>
      <c r="M41" s="49"/>
      <c r="N41" s="48"/>
      <c r="O41" s="49"/>
      <c r="P41" s="48"/>
    </row>
    <row r="42" spans="1:16">
      <c r="A42" s="264" t="s">
        <v>95</v>
      </c>
      <c r="B42" s="265"/>
      <c r="C42" s="265"/>
      <c r="D42" s="265"/>
      <c r="E42" s="266"/>
      <c r="F42" s="264"/>
      <c r="G42" s="266"/>
      <c r="H42" s="47" t="e">
        <f>H41/H33</f>
        <v>#DIV/0!</v>
      </c>
      <c r="I42" s="47" t="e">
        <f>I41/I33</f>
        <v>#DIV/0!</v>
      </c>
      <c r="J42" s="47" t="e">
        <f t="shared" ref="J42:K42" si="17">J41/J33</f>
        <v>#DIV/0!</v>
      </c>
      <c r="K42" s="47" t="e">
        <f t="shared" si="17"/>
        <v>#DIV/0!</v>
      </c>
      <c r="L42" s="48"/>
      <c r="M42" s="49"/>
      <c r="N42" s="48"/>
      <c r="O42" s="49"/>
      <c r="P42" s="48"/>
    </row>
    <row r="43" spans="1:16">
      <c r="A43" s="16"/>
      <c r="B43" s="94"/>
      <c r="C43" s="94"/>
      <c r="D43" s="94"/>
      <c r="E43" s="94"/>
      <c r="F43" s="94"/>
      <c r="G43" s="94"/>
      <c r="I43" s="27"/>
      <c r="J43" s="48"/>
      <c r="K43" s="49"/>
      <c r="L43" s="48"/>
      <c r="M43" s="49"/>
      <c r="N43" s="48"/>
      <c r="O43" s="49"/>
      <c r="P43" s="48"/>
    </row>
    <row r="44" spans="1:16">
      <c r="A44" s="264" t="s">
        <v>96</v>
      </c>
      <c r="B44" s="265"/>
      <c r="C44" s="265"/>
      <c r="D44" s="265"/>
      <c r="E44" s="266"/>
      <c r="F44" s="264" t="s">
        <v>183</v>
      </c>
      <c r="G44" s="266"/>
      <c r="H44" s="11"/>
      <c r="I44" s="34">
        <f>H44</f>
        <v>0</v>
      </c>
      <c r="J44" s="11">
        <f t="shared" ref="J44:K44" si="18">I44</f>
        <v>0</v>
      </c>
      <c r="K44" s="11">
        <f t="shared" si="18"/>
        <v>0</v>
      </c>
      <c r="L44" s="50"/>
      <c r="M44" s="49"/>
      <c r="N44" s="50"/>
      <c r="O44" s="49"/>
      <c r="P44" s="50"/>
    </row>
    <row r="45" spans="1:16">
      <c r="A45" s="264" t="s">
        <v>98</v>
      </c>
      <c r="B45" s="265"/>
      <c r="C45" s="265"/>
      <c r="D45" s="265"/>
      <c r="E45" s="266"/>
      <c r="F45" s="264" t="s">
        <v>183</v>
      </c>
      <c r="G45" s="266"/>
      <c r="H45" s="11"/>
      <c r="I45" s="34">
        <f>H45</f>
        <v>0</v>
      </c>
      <c r="J45" s="11">
        <f t="shared" ref="J45:K45" si="19">I45</f>
        <v>0</v>
      </c>
      <c r="K45" s="11">
        <f t="shared" si="19"/>
        <v>0</v>
      </c>
      <c r="L45" s="50"/>
      <c r="M45" s="49"/>
      <c r="N45" s="50"/>
      <c r="O45" s="49"/>
      <c r="P45" s="50"/>
    </row>
    <row r="46" spans="1:16">
      <c r="A46" s="264" t="s">
        <v>82</v>
      </c>
      <c r="B46" s="265"/>
      <c r="C46" s="265"/>
      <c r="D46" s="265"/>
      <c r="E46" s="266"/>
      <c r="F46" s="264" t="s">
        <v>183</v>
      </c>
      <c r="G46" s="266"/>
      <c r="H46" s="35">
        <f>H36</f>
        <v>0</v>
      </c>
      <c r="I46" s="35">
        <f>I36</f>
        <v>0</v>
      </c>
      <c r="J46" s="35">
        <f t="shared" ref="J46:K46" si="20">I46</f>
        <v>0</v>
      </c>
      <c r="K46" s="35">
        <f t="shared" si="20"/>
        <v>0</v>
      </c>
      <c r="L46" s="50"/>
      <c r="M46" s="49"/>
      <c r="N46" s="50"/>
      <c r="O46" s="49"/>
      <c r="P46" s="50"/>
    </row>
    <row r="47" spans="1:16">
      <c r="A47" s="264" t="s">
        <v>97</v>
      </c>
      <c r="B47" s="265"/>
      <c r="C47" s="265"/>
      <c r="D47" s="265"/>
      <c r="E47" s="266"/>
      <c r="F47" s="264" t="s">
        <v>183</v>
      </c>
      <c r="G47" s="266"/>
      <c r="H47" s="11"/>
      <c r="I47" s="11">
        <f>SUM(I44:I46)</f>
        <v>0</v>
      </c>
      <c r="J47" s="11">
        <f t="shared" ref="J47:K47" si="21">I47</f>
        <v>0</v>
      </c>
      <c r="K47" s="11">
        <f t="shared" si="21"/>
        <v>0</v>
      </c>
      <c r="L47" s="50"/>
      <c r="M47" s="49"/>
      <c r="N47" s="50"/>
      <c r="O47" s="49"/>
      <c r="P47" s="50"/>
    </row>
    <row r="48" spans="1:16">
      <c r="A48" s="264" t="s">
        <v>83</v>
      </c>
      <c r="B48" s="265"/>
      <c r="C48" s="265"/>
      <c r="D48" s="265"/>
      <c r="E48" s="266"/>
      <c r="F48" s="264" t="s">
        <v>183</v>
      </c>
      <c r="G48" s="266"/>
      <c r="H48" s="9">
        <f>H37-H47</f>
        <v>0</v>
      </c>
      <c r="I48" s="9">
        <f>I37-I47</f>
        <v>0</v>
      </c>
      <c r="J48" s="9">
        <f t="shared" ref="J48:K48" si="22">J37-J47</f>
        <v>0</v>
      </c>
      <c r="K48" s="9">
        <f t="shared" si="22"/>
        <v>0</v>
      </c>
    </row>
    <row r="49" spans="1:15">
      <c r="A49" s="14"/>
      <c r="H49" s="8"/>
    </row>
    <row r="50" spans="1:15" s="8" customFormat="1">
      <c r="A50" s="257" t="s">
        <v>269</v>
      </c>
      <c r="B50" s="257"/>
      <c r="H50" s="40"/>
      <c r="I50" s="40"/>
      <c r="J50" s="40"/>
      <c r="K50" s="40"/>
      <c r="L50" s="40"/>
      <c r="M50" s="40"/>
      <c r="O50" s="36"/>
    </row>
    <row r="51" spans="1:15" ht="15" customHeight="1">
      <c r="A51" s="28"/>
      <c r="B51" s="267" t="s">
        <v>119</v>
      </c>
      <c r="C51" s="257"/>
      <c r="D51" s="257"/>
      <c r="E51" s="257"/>
      <c r="F51" s="257"/>
      <c r="G51" s="257"/>
      <c r="H51" s="52">
        <v>0</v>
      </c>
    </row>
    <row r="52" spans="1:15" ht="15" customHeight="1">
      <c r="A52" s="28"/>
      <c r="B52" s="257" t="s">
        <v>117</v>
      </c>
      <c r="C52" s="257"/>
      <c r="D52" s="257"/>
      <c r="E52" s="257"/>
      <c r="F52" s="257"/>
      <c r="G52" s="257"/>
      <c r="H52" s="52">
        <v>0</v>
      </c>
    </row>
    <row r="53" spans="1:15" ht="15" customHeight="1">
      <c r="A53" s="28"/>
      <c r="B53" s="257" t="s">
        <v>118</v>
      </c>
      <c r="C53" s="257"/>
      <c r="D53" s="257"/>
      <c r="E53" s="257"/>
      <c r="F53" s="257"/>
      <c r="G53" s="257"/>
      <c r="H53" s="52">
        <v>0</v>
      </c>
    </row>
    <row r="54" spans="1:15" ht="15" customHeight="1">
      <c r="A54" s="28"/>
      <c r="B54" s="257" t="s">
        <v>121</v>
      </c>
      <c r="C54" s="257"/>
      <c r="D54" s="257"/>
      <c r="E54" s="257"/>
      <c r="F54" s="257"/>
      <c r="G54" s="257"/>
      <c r="H54" s="52">
        <v>0</v>
      </c>
    </row>
    <row r="57" spans="1:15">
      <c r="I57" s="36"/>
      <c r="J57" s="53"/>
      <c r="K57" s="54"/>
    </row>
    <row r="58" spans="1:15">
      <c r="I58" s="36"/>
      <c r="J58" s="243" t="s">
        <v>271</v>
      </c>
      <c r="K58" s="244"/>
    </row>
    <row r="59" spans="1:15">
      <c r="I59" s="36"/>
      <c r="J59" s="53"/>
      <c r="K59" s="54"/>
    </row>
    <row r="60" spans="1:15">
      <c r="I60" s="36"/>
      <c r="J60" s="53"/>
      <c r="K60" s="54"/>
    </row>
    <row r="61" spans="1:15">
      <c r="I61" s="36"/>
      <c r="J61" s="55"/>
      <c r="K61" s="56"/>
    </row>
    <row r="62" spans="1:15">
      <c r="I62" s="36"/>
      <c r="J62" s="90"/>
      <c r="K62" s="91"/>
    </row>
    <row r="63" spans="1:15">
      <c r="I63" s="36"/>
      <c r="J63" s="55"/>
      <c r="K63" s="56"/>
    </row>
    <row r="64" spans="1:15">
      <c r="I64" s="36"/>
      <c r="J64" s="55"/>
      <c r="K64" s="56"/>
    </row>
    <row r="65" spans="9:11">
      <c r="I65" s="36"/>
      <c r="J65" s="53"/>
      <c r="K65" s="54"/>
    </row>
    <row r="66" spans="9:11">
      <c r="I66" s="36"/>
      <c r="J66" s="53"/>
      <c r="K66" s="54"/>
    </row>
    <row r="67" spans="9:11">
      <c r="I67" s="36"/>
      <c r="J67" s="53"/>
      <c r="K67" s="54"/>
    </row>
    <row r="68" spans="9:11">
      <c r="I68" s="36"/>
    </row>
  </sheetData>
  <mergeCells count="59">
    <mergeCell ref="A1:K1"/>
    <mergeCell ref="A2:K2"/>
    <mergeCell ref="F36:G36"/>
    <mergeCell ref="F35:G35"/>
    <mergeCell ref="F33:G33"/>
    <mergeCell ref="F32:G32"/>
    <mergeCell ref="F31:G31"/>
    <mergeCell ref="B16:D16"/>
    <mergeCell ref="F3:I3"/>
    <mergeCell ref="A7:G7"/>
    <mergeCell ref="A8:G8"/>
    <mergeCell ref="A9:G9"/>
    <mergeCell ref="A10:G10"/>
    <mergeCell ref="A12:G12"/>
    <mergeCell ref="A36:E36"/>
    <mergeCell ref="A13:G13"/>
    <mergeCell ref="B53:G53"/>
    <mergeCell ref="A39:E39"/>
    <mergeCell ref="A41:E41"/>
    <mergeCell ref="F42:G42"/>
    <mergeCell ref="F41:G41"/>
    <mergeCell ref="F39:G39"/>
    <mergeCell ref="A38:E38"/>
    <mergeCell ref="B51:G51"/>
    <mergeCell ref="B52:G52"/>
    <mergeCell ref="F38:G38"/>
    <mergeCell ref="F37:G37"/>
    <mergeCell ref="A14:G14"/>
    <mergeCell ref="B54:G54"/>
    <mergeCell ref="A50:B50"/>
    <mergeCell ref="F47:G47"/>
    <mergeCell ref="F48:G48"/>
    <mergeCell ref="A44:E44"/>
    <mergeCell ref="A45:E45"/>
    <mergeCell ref="A46:E46"/>
    <mergeCell ref="A47:E47"/>
    <mergeCell ref="A48:E48"/>
    <mergeCell ref="F44:G44"/>
    <mergeCell ref="F45:G45"/>
    <mergeCell ref="F46:G46"/>
    <mergeCell ref="A33:E33"/>
    <mergeCell ref="A35:E35"/>
    <mergeCell ref="A37:E37"/>
    <mergeCell ref="J58:K58"/>
    <mergeCell ref="A29:G29"/>
    <mergeCell ref="E17:G17"/>
    <mergeCell ref="B26:G26"/>
    <mergeCell ref="B27:G27"/>
    <mergeCell ref="E23:G23"/>
    <mergeCell ref="E24:G24"/>
    <mergeCell ref="E25:G25"/>
    <mergeCell ref="E18:G18"/>
    <mergeCell ref="E19:G19"/>
    <mergeCell ref="E20:G20"/>
    <mergeCell ref="E21:G21"/>
    <mergeCell ref="E22:G22"/>
    <mergeCell ref="A42:E42"/>
    <mergeCell ref="A31:E31"/>
    <mergeCell ref="A32:E32"/>
  </mergeCells>
  <pageMargins left="0.47244094488188981" right="0.51181102362204722" top="0.74803149606299213" bottom="0.74803149606299213" header="0.31496062992125984" footer="0.31496062992125984"/>
  <pageSetup paperSize="5" orientation="portrait" horizontalDpi="4294967293" verticalDpi="4294967293" r:id="rId1"/>
  <legacyDrawing r:id="rId2"/>
</worksheet>
</file>

<file path=xl/worksheets/sheet4.xml><?xml version="1.0" encoding="utf-8"?>
<worksheet xmlns="http://schemas.openxmlformats.org/spreadsheetml/2006/main" xmlns:r="http://schemas.openxmlformats.org/officeDocument/2006/relationships">
  <dimension ref="A1:H33"/>
  <sheetViews>
    <sheetView tabSelected="1" zoomScale="110" zoomScaleNormal="110" workbookViewId="0">
      <selection activeCell="G8" sqref="G8"/>
    </sheetView>
  </sheetViews>
  <sheetFormatPr defaultRowHeight="15"/>
  <cols>
    <col min="1" max="1" width="3.5703125" customWidth="1"/>
    <col min="2" max="2" width="33.7109375" customWidth="1"/>
    <col min="3" max="4" width="12.7109375" customWidth="1"/>
    <col min="5" max="5" width="14" customWidth="1"/>
    <col min="6" max="6" width="12.7109375" customWidth="1"/>
    <col min="7" max="7" width="12.5703125" customWidth="1"/>
    <col min="8" max="8" width="12.7109375" customWidth="1"/>
  </cols>
  <sheetData>
    <row r="1" spans="1:8">
      <c r="A1" s="215" t="s">
        <v>0</v>
      </c>
      <c r="B1" s="216"/>
      <c r="C1" s="273">
        <f>'Overview-Page 1'!F3</f>
        <v>0</v>
      </c>
      <c r="D1" s="273"/>
      <c r="E1" s="273"/>
      <c r="F1" s="273"/>
      <c r="G1" s="273"/>
      <c r="H1" s="213" t="s">
        <v>262</v>
      </c>
    </row>
    <row r="2" spans="1:8">
      <c r="A2" s="278" t="s">
        <v>68</v>
      </c>
      <c r="B2" s="279"/>
      <c r="C2" s="280" t="s">
        <v>285</v>
      </c>
      <c r="D2" s="280"/>
      <c r="E2" s="281"/>
      <c r="F2" s="205"/>
      <c r="G2" s="115"/>
      <c r="H2" s="6"/>
    </row>
    <row r="3" spans="1:8">
      <c r="A3" s="6"/>
      <c r="B3" s="6"/>
      <c r="C3" s="6"/>
      <c r="D3" s="6"/>
      <c r="E3" s="6"/>
      <c r="F3" s="111" t="s">
        <v>192</v>
      </c>
      <c r="G3" s="6"/>
      <c r="H3" s="6"/>
    </row>
    <row r="4" spans="1:8">
      <c r="A4" s="262" t="s">
        <v>193</v>
      </c>
      <c r="B4" s="262"/>
      <c r="C4" s="262"/>
      <c r="D4" s="262"/>
      <c r="E4" s="262"/>
      <c r="F4" s="71" t="s">
        <v>51</v>
      </c>
      <c r="G4" s="112">
        <v>0</v>
      </c>
      <c r="H4" s="6"/>
    </row>
    <row r="5" spans="1:8">
      <c r="A5" s="9"/>
      <c r="B5" s="262" t="s">
        <v>195</v>
      </c>
      <c r="C5" s="262"/>
      <c r="D5" s="262"/>
      <c r="E5" s="262"/>
      <c r="F5" s="71" t="s">
        <v>51</v>
      </c>
      <c r="G5" s="112">
        <v>0</v>
      </c>
      <c r="H5" s="6"/>
    </row>
    <row r="6" spans="1:8">
      <c r="A6" s="9"/>
      <c r="B6" s="262" t="s">
        <v>52</v>
      </c>
      <c r="C6" s="262"/>
      <c r="D6" s="262"/>
      <c r="E6" s="262"/>
      <c r="F6" s="71" t="s">
        <v>51</v>
      </c>
      <c r="G6" s="112">
        <v>0</v>
      </c>
      <c r="H6" s="6"/>
    </row>
    <row r="7" spans="1:8">
      <c r="A7" s="9"/>
      <c r="B7" s="262" t="s">
        <v>194</v>
      </c>
      <c r="C7" s="262"/>
      <c r="D7" s="262"/>
      <c r="E7" s="262"/>
      <c r="F7" s="226" t="s">
        <v>235</v>
      </c>
      <c r="G7" s="112">
        <v>0</v>
      </c>
      <c r="H7" s="6"/>
    </row>
    <row r="8" spans="1:8">
      <c r="A8" s="262" t="s">
        <v>196</v>
      </c>
      <c r="B8" s="262"/>
      <c r="C8" s="262"/>
      <c r="D8" s="262"/>
      <c r="E8" s="262"/>
      <c r="F8" s="9"/>
      <c r="G8" s="229">
        <f>SUM(G4-G5+G6+G7)</f>
        <v>0</v>
      </c>
      <c r="H8" s="6"/>
    </row>
    <row r="9" spans="1:8">
      <c r="A9" s="6"/>
      <c r="B9" s="6"/>
      <c r="C9" s="6"/>
      <c r="D9" s="6"/>
      <c r="E9" s="6"/>
      <c r="F9" s="6"/>
      <c r="G9" s="6"/>
      <c r="H9" s="6"/>
    </row>
    <row r="10" spans="1:8">
      <c r="A10" s="6"/>
      <c r="B10" s="6"/>
    </row>
    <row r="11" spans="1:8">
      <c r="A11" s="6" t="s">
        <v>184</v>
      </c>
      <c r="B11" s="6"/>
      <c r="C11" s="185">
        <f>E11-2</f>
        <v>-2</v>
      </c>
      <c r="D11" s="185">
        <f>E11-1</f>
        <v>-1</v>
      </c>
      <c r="E11" s="184">
        <f>F2</f>
        <v>0</v>
      </c>
      <c r="F11" s="185">
        <f>E11+1</f>
        <v>1</v>
      </c>
      <c r="G11" s="185">
        <f>E11+2</f>
        <v>2</v>
      </c>
      <c r="H11" s="185">
        <f>E11+3</f>
        <v>3</v>
      </c>
    </row>
    <row r="12" spans="1:8">
      <c r="A12" s="116"/>
      <c r="B12" s="276" t="s">
        <v>41</v>
      </c>
      <c r="C12" s="277"/>
      <c r="D12" s="117"/>
      <c r="E12" s="117"/>
      <c r="F12" s="117"/>
      <c r="G12" s="117"/>
      <c r="H12" s="117"/>
    </row>
    <row r="13" spans="1:8">
      <c r="A13" s="118"/>
      <c r="B13" s="119" t="s">
        <v>42</v>
      </c>
      <c r="C13" s="120"/>
      <c r="D13" s="120"/>
      <c r="E13" s="120"/>
      <c r="F13" s="120">
        <v>0</v>
      </c>
      <c r="G13" s="120">
        <v>0</v>
      </c>
      <c r="H13" s="120">
        <v>0</v>
      </c>
    </row>
    <row r="14" spans="1:8">
      <c r="A14" s="121"/>
      <c r="B14" s="119" t="s">
        <v>43</v>
      </c>
      <c r="C14" s="120"/>
      <c r="D14" s="120"/>
      <c r="E14" s="120"/>
      <c r="F14" s="120"/>
      <c r="G14" s="120"/>
      <c r="H14" s="120"/>
    </row>
    <row r="15" spans="1:8">
      <c r="A15" s="6"/>
      <c r="B15" s="122" t="s">
        <v>44</v>
      </c>
      <c r="C15" s="123">
        <f t="shared" ref="C15:H15" si="0">C13+C14</f>
        <v>0</v>
      </c>
      <c r="D15" s="123">
        <f t="shared" si="0"/>
        <v>0</v>
      </c>
      <c r="E15" s="123">
        <f t="shared" si="0"/>
        <v>0</v>
      </c>
      <c r="F15" s="123">
        <f t="shared" si="0"/>
        <v>0</v>
      </c>
      <c r="G15" s="123">
        <f t="shared" si="0"/>
        <v>0</v>
      </c>
      <c r="H15" s="123">
        <f t="shared" si="0"/>
        <v>0</v>
      </c>
    </row>
    <row r="16" spans="1:8">
      <c r="A16" s="124"/>
      <c r="B16" s="125"/>
      <c r="C16" s="117"/>
      <c r="D16" s="117"/>
      <c r="E16" s="117"/>
      <c r="F16" s="117"/>
      <c r="G16" s="117"/>
      <c r="H16" s="117"/>
    </row>
    <row r="17" spans="1:8">
      <c r="A17" s="116"/>
      <c r="B17" s="276" t="s">
        <v>46</v>
      </c>
      <c r="C17" s="276"/>
      <c r="D17" s="126">
        <f>SUM(D11)</f>
        <v>-1</v>
      </c>
      <c r="E17" s="126">
        <f>SUM(E11)</f>
        <v>0</v>
      </c>
      <c r="F17" s="126">
        <f>SUM(F11)</f>
        <v>1</v>
      </c>
      <c r="G17" s="126">
        <f>SUM(G11)</f>
        <v>2</v>
      </c>
      <c r="H17" s="126">
        <f>SUM(H11)</f>
        <v>3</v>
      </c>
    </row>
    <row r="18" spans="1:8">
      <c r="A18" s="118"/>
      <c r="B18" s="119" t="s">
        <v>42</v>
      </c>
      <c r="C18" s="120"/>
      <c r="D18" s="120"/>
      <c r="E18" s="120"/>
      <c r="F18" s="120">
        <v>0</v>
      </c>
      <c r="G18" s="120">
        <v>0</v>
      </c>
      <c r="H18" s="120">
        <v>0</v>
      </c>
    </row>
    <row r="19" spans="1:8">
      <c r="A19" s="121"/>
      <c r="B19" s="119" t="s">
        <v>43</v>
      </c>
      <c r="C19" s="120"/>
      <c r="D19" s="120"/>
      <c r="E19" s="120"/>
      <c r="F19" s="120"/>
      <c r="G19" s="120"/>
      <c r="H19" s="120"/>
    </row>
    <row r="20" spans="1:8">
      <c r="A20" s="6"/>
      <c r="B20" s="122" t="s">
        <v>44</v>
      </c>
      <c r="C20" s="127">
        <f t="shared" ref="C20:H20" si="1">C18+C19</f>
        <v>0</v>
      </c>
      <c r="D20" s="127">
        <f t="shared" si="1"/>
        <v>0</v>
      </c>
      <c r="E20" s="127">
        <f t="shared" si="1"/>
        <v>0</v>
      </c>
      <c r="F20" s="127">
        <f t="shared" si="1"/>
        <v>0</v>
      </c>
      <c r="G20" s="127">
        <f t="shared" si="1"/>
        <v>0</v>
      </c>
      <c r="H20" s="127">
        <f t="shared" si="1"/>
        <v>0</v>
      </c>
    </row>
    <row r="21" spans="1:8">
      <c r="A21" s="118"/>
      <c r="B21" s="128"/>
      <c r="C21" s="117"/>
      <c r="D21" s="117"/>
      <c r="E21" s="117"/>
      <c r="F21" s="117"/>
      <c r="G21" s="117"/>
      <c r="H21" s="117"/>
    </row>
    <row r="22" spans="1:8">
      <c r="A22" s="116"/>
      <c r="B22" s="129" t="s">
        <v>53</v>
      </c>
      <c r="C22" s="130"/>
      <c r="D22" s="131">
        <f>SUM(D11)</f>
        <v>-1</v>
      </c>
      <c r="E22" s="131">
        <f>SUM(E11)</f>
        <v>0</v>
      </c>
      <c r="F22" s="131">
        <f>SUM(F11)</f>
        <v>1</v>
      </c>
      <c r="G22" s="131">
        <f>SUM(G11)</f>
        <v>2</v>
      </c>
      <c r="H22" s="131">
        <f>SUM(H11)</f>
        <v>3</v>
      </c>
    </row>
    <row r="23" spans="1:8">
      <c r="A23" s="132"/>
      <c r="B23" s="133" t="s">
        <v>283</v>
      </c>
      <c r="C23" s="134"/>
      <c r="D23" s="135">
        <v>0</v>
      </c>
      <c r="E23" s="135">
        <f>'Financial Projections-Page 3'!E14+'Financial Projections-Page 3'!E35+'Financial Projections-Page 3'!E61</f>
        <v>0</v>
      </c>
      <c r="F23" s="135">
        <f>'Financial Projections-Page 3'!F14+'Financial Projections-Page 3'!F35+'Financial Projections-Page 3'!F61</f>
        <v>0</v>
      </c>
      <c r="G23" s="135">
        <f>'Financial Projections-Page 3'!G14+'Financial Projections-Page 3'!G35+'Financial Projections-Page 3'!G61</f>
        <v>0</v>
      </c>
      <c r="H23" s="135">
        <f>'Financial Projections-Page 3'!H14+'Financial Projections-Page 3'!H35+'Financial Projections-Page 3'!H61</f>
        <v>0</v>
      </c>
    </row>
    <row r="24" spans="1:8">
      <c r="A24" s="132"/>
      <c r="B24" s="133" t="s">
        <v>48</v>
      </c>
      <c r="C24" s="134"/>
      <c r="D24" s="136">
        <v>0</v>
      </c>
      <c r="E24" s="136">
        <f t="shared" ref="E24:H24" si="2">E23*0.2</f>
        <v>0</v>
      </c>
      <c r="F24" s="136">
        <f t="shared" si="2"/>
        <v>0</v>
      </c>
      <c r="G24" s="136">
        <f t="shared" si="2"/>
        <v>0</v>
      </c>
      <c r="H24" s="136">
        <f t="shared" si="2"/>
        <v>0</v>
      </c>
    </row>
    <row r="25" spans="1:8">
      <c r="A25" s="132"/>
      <c r="B25" s="133" t="s">
        <v>236</v>
      </c>
      <c r="C25" s="134"/>
      <c r="D25" s="217">
        <f>'WCS-Page 2'!G8</f>
        <v>0</v>
      </c>
      <c r="E25" s="217">
        <f>D25+'Financial Projections-Page 3'!E73+'Financial Projections-Page 3'!E30-'Financial Projections-Page 3'!E41+'Financial Projections-Page 3'!E55-'Financial Projections-Page 3'!E67</f>
        <v>0</v>
      </c>
      <c r="F25" s="217">
        <f>E25+'Financial Projections-Page 3'!F30+'Financial Projections-Page 3'!F32-'Financial Projections-Page 3'!F41+'Financial Projections-Page 3'!F55+'Financial Projections-Page 3'!F57-'Financial Projections-Page 3'!F67</f>
        <v>0</v>
      </c>
      <c r="G25" s="217">
        <f>F25+'Financial Projections-Page 3'!G30+'Financial Projections-Page 3'!G32-'Financial Projections-Page 3'!G41+'Financial Projections-Page 3'!G55+'Financial Projections-Page 3'!G57-'Financial Projections-Page 3'!G67</f>
        <v>0</v>
      </c>
      <c r="H25" s="217">
        <f>G25+'Financial Projections-Page 3'!H30+'Financial Projections-Page 3'!H32-'Financial Projections-Page 3'!H41+'Financial Projections-Page 3'!H55+'Financial Projections-Page 3'!H57-'Financial Projections-Page 3'!H67</f>
        <v>0</v>
      </c>
    </row>
    <row r="26" spans="1:8">
      <c r="A26" s="132"/>
      <c r="B26" s="274" t="s">
        <v>197</v>
      </c>
      <c r="C26" s="275"/>
      <c r="D26" s="137" t="str">
        <f>IF(D25&gt;D24,"Compliant","Non-Compliant")</f>
        <v>Non-Compliant</v>
      </c>
      <c r="E26" s="137" t="str">
        <f t="shared" ref="E26:H26" si="3">IF(E25&gt;E24,"Compliant","Non-Compliant")</f>
        <v>Non-Compliant</v>
      </c>
      <c r="F26" s="137" t="str">
        <f t="shared" si="3"/>
        <v>Non-Compliant</v>
      </c>
      <c r="G26" s="137" t="str">
        <f t="shared" si="3"/>
        <v>Non-Compliant</v>
      </c>
      <c r="H26" s="137" t="str">
        <f t="shared" si="3"/>
        <v>Non-Compliant</v>
      </c>
    </row>
    <row r="27" spans="1:8">
      <c r="C27" s="96"/>
    </row>
    <row r="33" spans="7:8">
      <c r="G33" s="243" t="s">
        <v>271</v>
      </c>
      <c r="H33" s="244"/>
    </row>
  </sheetData>
  <mergeCells count="13">
    <mergeCell ref="G33:H33"/>
    <mergeCell ref="C1:E1"/>
    <mergeCell ref="F1:G1"/>
    <mergeCell ref="B26:C26"/>
    <mergeCell ref="B12:C12"/>
    <mergeCell ref="B17:C17"/>
    <mergeCell ref="A2:B2"/>
    <mergeCell ref="A4:E4"/>
    <mergeCell ref="B5:E5"/>
    <mergeCell ref="B6:E6"/>
    <mergeCell ref="B7:E7"/>
    <mergeCell ref="A8:E8"/>
    <mergeCell ref="C2:E2"/>
  </mergeCells>
  <conditionalFormatting sqref="F2">
    <cfRule type="containsBlanks" dxfId="8" priority="27">
      <formula>LEN(TRIM(F2))=0</formula>
    </cfRule>
    <cfRule type="containsBlanks" dxfId="7" priority="28">
      <formula>LEN(TRIM(F2))=0</formula>
    </cfRule>
    <cfRule type="containsBlanks" dxfId="6" priority="29">
      <formula>LEN(TRIM(F2))=0</formula>
    </cfRule>
  </conditionalFormatting>
  <conditionalFormatting sqref="G4">
    <cfRule type="containsBlanks" priority="2">
      <formula>LEN(TRIM(G4))=0</formula>
    </cfRule>
    <cfRule type="containsBlanks" dxfId="5" priority="3">
      <formula>LEN(TRIM(G4))=0</formula>
    </cfRule>
    <cfRule type="containsBlanks" dxfId="4" priority="4">
      <formula>LEN(TRIM(G4))=0</formula>
    </cfRule>
    <cfRule type="containsBlanks" dxfId="3" priority="5">
      <formula>LEN(TRIM(G4))=0</formula>
    </cfRule>
    <cfRule type="containsBlanks" dxfId="2" priority="6">
      <formula>LEN(TRIM(G4))=0</formula>
    </cfRule>
    <cfRule type="containsBlanks" dxfId="1" priority="7">
      <formula>LEN(TRIM(G4))=0</formula>
    </cfRule>
    <cfRule type="containsBlanks" dxfId="0" priority="26">
      <formula>LEN(TRIM(G4))=0</formula>
    </cfRule>
  </conditionalFormatting>
  <pageMargins left="0.70866141732283472" right="0.70866141732283472" top="0.74803149606299213" bottom="0.74803149606299213" header="0.31496062992125984" footer="0.31496062992125984"/>
  <pageSetup orientation="landscape" horizontalDpi="4294967293" verticalDpi="4294967293" r:id="rId1"/>
</worksheet>
</file>

<file path=xl/worksheets/sheet5.xml><?xml version="1.0" encoding="utf-8"?>
<worksheet xmlns="http://schemas.openxmlformats.org/spreadsheetml/2006/main" xmlns:r="http://schemas.openxmlformats.org/officeDocument/2006/relationships">
  <dimension ref="A1:I93"/>
  <sheetViews>
    <sheetView zoomScale="110" zoomScaleNormal="110" workbookViewId="0">
      <selection activeCell="F12" sqref="F12"/>
    </sheetView>
  </sheetViews>
  <sheetFormatPr defaultRowHeight="15"/>
  <cols>
    <col min="1" max="1" width="5.28515625" customWidth="1"/>
    <col min="2" max="2" width="38.5703125" customWidth="1"/>
    <col min="3" max="3" width="12.140625" style="1" bestFit="1" customWidth="1"/>
    <col min="4" max="4" width="10.42578125" style="1" bestFit="1" customWidth="1"/>
    <col min="5" max="5" width="11" style="1" customWidth="1"/>
    <col min="6" max="7" width="9.85546875" style="1" customWidth="1"/>
    <col min="8" max="8" width="9.5703125" style="1" customWidth="1"/>
    <col min="9" max="9" width="7.28515625" customWidth="1"/>
  </cols>
  <sheetData>
    <row r="1" spans="1:9">
      <c r="A1" s="211" t="s">
        <v>62</v>
      </c>
      <c r="B1" s="211"/>
      <c r="C1" s="212"/>
      <c r="D1" s="212"/>
      <c r="E1" s="212"/>
      <c r="F1" s="213"/>
      <c r="G1" s="212"/>
      <c r="H1" s="214" t="s">
        <v>263</v>
      </c>
    </row>
    <row r="2" spans="1:9">
      <c r="A2" s="113" t="s">
        <v>0</v>
      </c>
      <c r="B2" s="114"/>
      <c r="C2" s="114"/>
      <c r="D2" s="282">
        <f>'Overview-Page 1'!F3</f>
        <v>0</v>
      </c>
      <c r="E2" s="282"/>
      <c r="F2" s="282"/>
      <c r="G2" s="282"/>
      <c r="H2" s="282"/>
    </row>
    <row r="3" spans="1:9">
      <c r="A3" s="139" t="s">
        <v>1</v>
      </c>
      <c r="B3" s="140"/>
      <c r="C3" s="141"/>
      <c r="D3" s="141"/>
      <c r="E3" s="141"/>
      <c r="F3" s="141"/>
      <c r="G3" s="141"/>
      <c r="H3" s="141"/>
    </row>
    <row r="4" spans="1:9" ht="15.75" thickBot="1">
      <c r="A4" s="142" t="s">
        <v>50</v>
      </c>
      <c r="B4" s="143"/>
      <c r="C4" s="144"/>
      <c r="D4" s="144"/>
      <c r="E4" s="145"/>
      <c r="F4" s="145"/>
      <c r="G4" s="145"/>
      <c r="H4" s="145"/>
    </row>
    <row r="5" spans="1:9" ht="15.75" thickTop="1">
      <c r="A5" s="146" t="s">
        <v>55</v>
      </c>
      <c r="B5" s="147"/>
      <c r="C5" s="147"/>
      <c r="D5" s="148"/>
      <c r="E5" s="148"/>
      <c r="F5" s="148"/>
      <c r="G5" s="149">
        <v>0</v>
      </c>
      <c r="H5" s="150"/>
    </row>
    <row r="6" spans="1:9">
      <c r="A6" s="132"/>
      <c r="B6" s="132"/>
      <c r="C6" s="151" t="s">
        <v>60</v>
      </c>
      <c r="D6" s="151" t="s">
        <v>61</v>
      </c>
      <c r="E6" s="151" t="s">
        <v>2</v>
      </c>
      <c r="F6" s="283" t="s">
        <v>56</v>
      </c>
      <c r="G6" s="280"/>
      <c r="H6" s="280"/>
    </row>
    <row r="7" spans="1:9">
      <c r="A7" s="132"/>
      <c r="B7" s="132"/>
      <c r="C7" s="152" t="s">
        <v>3</v>
      </c>
      <c r="D7" s="152" t="s">
        <v>3</v>
      </c>
      <c r="E7" s="152" t="s">
        <v>4</v>
      </c>
      <c r="F7" s="153" t="s">
        <v>57</v>
      </c>
      <c r="G7" s="153" t="s">
        <v>58</v>
      </c>
      <c r="H7" s="153" t="s">
        <v>59</v>
      </c>
      <c r="I7" s="3"/>
    </row>
    <row r="8" spans="1:9">
      <c r="A8" s="132"/>
      <c r="B8" s="220" t="s">
        <v>270</v>
      </c>
      <c r="C8" s="219">
        <f>'WCS-Page 2'!C11</f>
        <v>-2</v>
      </c>
      <c r="D8" s="219">
        <f>'WCS-Page 2'!D11</f>
        <v>-1</v>
      </c>
      <c r="E8" s="219">
        <f>'WCS-Page 2'!E11</f>
        <v>0</v>
      </c>
      <c r="F8" s="219">
        <f>'WCS-Page 2'!F11</f>
        <v>1</v>
      </c>
      <c r="G8" s="219">
        <f>'WCS-Page 2'!G11</f>
        <v>2</v>
      </c>
      <c r="H8" s="219">
        <f>'WCS-Page 2'!H11</f>
        <v>3</v>
      </c>
    </row>
    <row r="9" spans="1:9" ht="17.25">
      <c r="A9" s="286" t="s">
        <v>136</v>
      </c>
      <c r="B9" s="276"/>
      <c r="C9" s="4" t="s">
        <v>124</v>
      </c>
      <c r="D9" s="4" t="s">
        <v>45</v>
      </c>
      <c r="E9" s="150"/>
      <c r="F9" s="154"/>
      <c r="G9" s="150"/>
      <c r="H9" s="150"/>
    </row>
    <row r="10" spans="1:9">
      <c r="A10" s="287" t="s">
        <v>6</v>
      </c>
      <c r="B10" s="288"/>
      <c r="C10" s="155">
        <v>0</v>
      </c>
      <c r="D10" s="155">
        <v>0</v>
      </c>
      <c r="E10" s="155">
        <v>0</v>
      </c>
      <c r="F10" s="155">
        <v>0</v>
      </c>
      <c r="G10" s="156">
        <f>F10*(G$5)+F10</f>
        <v>0</v>
      </c>
      <c r="H10" s="156">
        <f>G10*(G$5)+G10</f>
        <v>0</v>
      </c>
    </row>
    <row r="11" spans="1:9">
      <c r="A11" s="287" t="s">
        <v>7</v>
      </c>
      <c r="B11" s="288"/>
      <c r="C11" s="155">
        <v>0</v>
      </c>
      <c r="D11" s="155">
        <v>0</v>
      </c>
      <c r="E11" s="155">
        <v>0</v>
      </c>
      <c r="F11" s="155">
        <v>0</v>
      </c>
      <c r="G11" s="156">
        <f>F11*(G$5)+F11</f>
        <v>0</v>
      </c>
      <c r="H11" s="156">
        <f>G11*(G$5)+G11</f>
        <v>0</v>
      </c>
    </row>
    <row r="12" spans="1:9">
      <c r="A12" s="287" t="s">
        <v>198</v>
      </c>
      <c r="B12" s="288"/>
      <c r="C12" s="157"/>
      <c r="D12" s="157"/>
      <c r="E12" s="157"/>
      <c r="F12" s="156">
        <f>IF('WCS-Page 2'!E24&lt;'WCS-Page 2'!E25,0,'WCS-Page 2'!E23*0.01)</f>
        <v>0</v>
      </c>
      <c r="G12" s="156">
        <f>IF('WCS-Page 2'!F25&lt;'WCS-Page 2'!F24,0,'WCS-Page 2'!F23*0.01)</f>
        <v>0</v>
      </c>
      <c r="H12" s="156">
        <f>IF('WCS-Page 2'!G25&lt;'WCS-Page 2'!G24,0,'WCS-Page 2'!G23*0.01)</f>
        <v>0</v>
      </c>
    </row>
    <row r="13" spans="1:9">
      <c r="A13" s="287" t="s">
        <v>8</v>
      </c>
      <c r="B13" s="288"/>
      <c r="C13" s="157"/>
      <c r="D13" s="157"/>
      <c r="E13" s="157"/>
      <c r="F13" s="155">
        <v>0</v>
      </c>
      <c r="G13" s="155"/>
      <c r="H13" s="155"/>
    </row>
    <row r="14" spans="1:9">
      <c r="A14" s="293" t="s">
        <v>274</v>
      </c>
      <c r="B14" s="294"/>
      <c r="C14" s="158">
        <f t="shared" ref="C14:E14" si="0">SUM(C10:C11)</f>
        <v>0</v>
      </c>
      <c r="D14" s="158">
        <f t="shared" si="0"/>
        <v>0</v>
      </c>
      <c r="E14" s="158">
        <f t="shared" si="0"/>
        <v>0</v>
      </c>
      <c r="F14" s="158">
        <f>SUM(F10:F13)</f>
        <v>0</v>
      </c>
      <c r="G14" s="158">
        <f t="shared" ref="G14:H14" si="1">SUM(G10:G13)</f>
        <v>0</v>
      </c>
      <c r="H14" s="158">
        <f t="shared" si="1"/>
        <v>0</v>
      </c>
    </row>
    <row r="15" spans="1:9">
      <c r="A15" s="289" t="s">
        <v>9</v>
      </c>
      <c r="B15" s="290"/>
      <c r="C15" s="156"/>
      <c r="D15" s="156"/>
      <c r="E15" s="156"/>
      <c r="F15" s="156"/>
      <c r="G15" s="156"/>
      <c r="H15" s="156"/>
    </row>
    <row r="16" spans="1:9">
      <c r="A16" s="287" t="s">
        <v>214</v>
      </c>
      <c r="B16" s="288"/>
      <c r="C16" s="159">
        <v>0</v>
      </c>
      <c r="D16" s="159">
        <v>0</v>
      </c>
      <c r="E16" s="159"/>
      <c r="F16" s="160"/>
      <c r="G16" s="157">
        <f>F16*(G$5/100)+F16</f>
        <v>0</v>
      </c>
      <c r="H16" s="157">
        <f>G16*(G$5/100)+G16</f>
        <v>0</v>
      </c>
    </row>
    <row r="17" spans="1:9">
      <c r="A17" s="287" t="s">
        <v>10</v>
      </c>
      <c r="B17" s="288"/>
      <c r="C17" s="159"/>
      <c r="D17" s="159"/>
      <c r="E17" s="159">
        <v>0</v>
      </c>
      <c r="F17" s="159"/>
      <c r="G17" s="155"/>
      <c r="H17" s="155"/>
    </row>
    <row r="18" spans="1:9">
      <c r="A18" s="287" t="s">
        <v>11</v>
      </c>
      <c r="B18" s="288"/>
      <c r="C18" s="159">
        <v>0</v>
      </c>
      <c r="D18" s="159">
        <v>0</v>
      </c>
      <c r="E18" s="159">
        <v>0</v>
      </c>
      <c r="F18" s="159">
        <v>0</v>
      </c>
      <c r="G18" s="159">
        <v>0</v>
      </c>
      <c r="H18" s="159">
        <v>0</v>
      </c>
    </row>
    <row r="19" spans="1:9">
      <c r="A19" s="293" t="s">
        <v>12</v>
      </c>
      <c r="B19" s="294"/>
      <c r="C19" s="158">
        <f>C16+C17+C18</f>
        <v>0</v>
      </c>
      <c r="D19" s="158">
        <f>D16+D17+D18</f>
        <v>0</v>
      </c>
      <c r="E19" s="158">
        <f t="shared" ref="E19:H19" si="2">E16+E17+E18</f>
        <v>0</v>
      </c>
      <c r="F19" s="158">
        <f t="shared" si="2"/>
        <v>0</v>
      </c>
      <c r="G19" s="158">
        <f t="shared" si="2"/>
        <v>0</v>
      </c>
      <c r="H19" s="158">
        <f t="shared" si="2"/>
        <v>0</v>
      </c>
    </row>
    <row r="20" spans="1:9">
      <c r="A20" s="295" t="s">
        <v>286</v>
      </c>
      <c r="B20" s="296"/>
      <c r="C20" s="160"/>
      <c r="D20" s="160"/>
      <c r="E20" s="160"/>
      <c r="F20" s="161">
        <f t="shared" ref="F20:H20" si="3">F14-F19</f>
        <v>0</v>
      </c>
      <c r="G20" s="161">
        <f t="shared" si="3"/>
        <v>0</v>
      </c>
      <c r="H20" s="161">
        <f t="shared" si="3"/>
        <v>0</v>
      </c>
    </row>
    <row r="21" spans="1:9">
      <c r="A21" s="297" t="s">
        <v>13</v>
      </c>
      <c r="B21" s="262"/>
      <c r="C21" s="162"/>
      <c r="D21" s="162"/>
      <c r="E21" s="162"/>
      <c r="F21" s="162"/>
      <c r="G21" s="162"/>
      <c r="H21" s="162"/>
    </row>
    <row r="22" spans="1:9">
      <c r="A22" s="291" t="s">
        <v>5</v>
      </c>
      <c r="B22" s="292"/>
      <c r="C22" s="162"/>
      <c r="D22" s="162"/>
      <c r="E22" s="162"/>
      <c r="F22" s="162"/>
      <c r="G22" s="162"/>
      <c r="H22" s="162"/>
    </row>
    <row r="23" spans="1:9">
      <c r="A23" s="287" t="s">
        <v>14</v>
      </c>
      <c r="B23" s="288"/>
      <c r="C23" s="155"/>
      <c r="D23" s="155">
        <v>0</v>
      </c>
      <c r="E23" s="155">
        <v>0</v>
      </c>
      <c r="F23" s="155">
        <v>0</v>
      </c>
      <c r="G23" s="156">
        <f t="shared" ref="G23:G29" si="4">F23*(G$5)+F23</f>
        <v>0</v>
      </c>
      <c r="H23" s="156">
        <f t="shared" ref="H23:H29" si="5">G23*(G$5)+G23</f>
        <v>0</v>
      </c>
    </row>
    <row r="24" spans="1:9">
      <c r="A24" s="287" t="s">
        <v>15</v>
      </c>
      <c r="B24" s="288"/>
      <c r="C24" s="155"/>
      <c r="D24" s="155">
        <v>0</v>
      </c>
      <c r="E24" s="155">
        <v>0</v>
      </c>
      <c r="F24" s="155">
        <v>0</v>
      </c>
      <c r="G24" s="156">
        <f t="shared" si="4"/>
        <v>0</v>
      </c>
      <c r="H24" s="156">
        <f t="shared" si="5"/>
        <v>0</v>
      </c>
    </row>
    <row r="25" spans="1:9">
      <c r="A25" s="287" t="s">
        <v>16</v>
      </c>
      <c r="B25" s="288"/>
      <c r="C25" s="155"/>
      <c r="D25" s="155">
        <v>0</v>
      </c>
      <c r="E25" s="155">
        <v>0</v>
      </c>
      <c r="F25" s="155">
        <v>0</v>
      </c>
      <c r="G25" s="156">
        <f t="shared" si="4"/>
        <v>0</v>
      </c>
      <c r="H25" s="156">
        <f t="shared" si="5"/>
        <v>0</v>
      </c>
    </row>
    <row r="26" spans="1:9">
      <c r="A26" s="287" t="s">
        <v>17</v>
      </c>
      <c r="B26" s="288"/>
      <c r="C26" s="155"/>
      <c r="D26" s="155"/>
      <c r="E26" s="155"/>
      <c r="F26" s="155"/>
      <c r="G26" s="156">
        <f t="shared" si="4"/>
        <v>0</v>
      </c>
      <c r="H26" s="156">
        <f t="shared" si="5"/>
        <v>0</v>
      </c>
    </row>
    <row r="27" spans="1:9">
      <c r="A27" s="287" t="s">
        <v>18</v>
      </c>
      <c r="B27" s="288"/>
      <c r="C27" s="155"/>
      <c r="D27" s="155"/>
      <c r="E27" s="155"/>
      <c r="F27" s="155">
        <v>0</v>
      </c>
      <c r="G27" s="156">
        <f t="shared" si="4"/>
        <v>0</v>
      </c>
      <c r="H27" s="156">
        <f t="shared" si="5"/>
        <v>0</v>
      </c>
    </row>
    <row r="28" spans="1:9">
      <c r="A28" s="287" t="s">
        <v>19</v>
      </c>
      <c r="B28" s="288"/>
      <c r="C28" s="155"/>
      <c r="D28" s="155"/>
      <c r="E28" s="155"/>
      <c r="F28" s="155"/>
      <c r="G28" s="156">
        <f t="shared" si="4"/>
        <v>0</v>
      </c>
      <c r="H28" s="156">
        <f t="shared" si="5"/>
        <v>0</v>
      </c>
    </row>
    <row r="29" spans="1:9">
      <c r="A29" s="287" t="s">
        <v>20</v>
      </c>
      <c r="B29" s="288"/>
      <c r="C29" s="155"/>
      <c r="D29" s="155">
        <v>0</v>
      </c>
      <c r="E29" s="155">
        <v>0</v>
      </c>
      <c r="F29" s="155">
        <v>0</v>
      </c>
      <c r="G29" s="156">
        <f t="shared" si="4"/>
        <v>0</v>
      </c>
      <c r="H29" s="156">
        <f t="shared" si="5"/>
        <v>0</v>
      </c>
    </row>
    <row r="30" spans="1:9">
      <c r="A30" s="287" t="s">
        <v>21</v>
      </c>
      <c r="B30" s="288"/>
      <c r="C30" s="155"/>
      <c r="D30" s="155">
        <v>0</v>
      </c>
      <c r="E30" s="155">
        <v>0</v>
      </c>
      <c r="F30" s="155">
        <v>0</v>
      </c>
      <c r="G30" s="155">
        <v>0</v>
      </c>
      <c r="H30" s="155">
        <v>0</v>
      </c>
      <c r="I30" s="2"/>
    </row>
    <row r="31" spans="1:9">
      <c r="A31" s="287" t="s">
        <v>22</v>
      </c>
      <c r="B31" s="288"/>
      <c r="C31" s="156">
        <f>'WCS-Page 2'!C14</f>
        <v>0</v>
      </c>
      <c r="D31" s="156">
        <f>'WCS-Page 2'!D14</f>
        <v>0</v>
      </c>
      <c r="E31" s="156">
        <f>'WCS-Page 2'!E14</f>
        <v>0</v>
      </c>
      <c r="F31" s="156">
        <f>'WCS-Page 2'!F14</f>
        <v>0</v>
      </c>
      <c r="G31" s="156">
        <f>'WCS-Page 2'!G14</f>
        <v>0</v>
      </c>
      <c r="H31" s="156">
        <f>'WCS-Page 2'!H14</f>
        <v>0</v>
      </c>
    </row>
    <row r="32" spans="1:9">
      <c r="A32" s="287" t="s">
        <v>23</v>
      </c>
      <c r="B32" s="288"/>
      <c r="C32" s="157"/>
      <c r="D32" s="157"/>
      <c r="E32" s="157"/>
      <c r="F32" s="155">
        <v>0</v>
      </c>
      <c r="G32" s="155">
        <v>0</v>
      </c>
      <c r="H32" s="155">
        <v>0</v>
      </c>
    </row>
    <row r="33" spans="1:8">
      <c r="A33" s="287" t="s">
        <v>215</v>
      </c>
      <c r="B33" s="288"/>
      <c r="C33" s="155"/>
      <c r="D33" s="155"/>
      <c r="E33" s="155"/>
      <c r="F33" s="155"/>
      <c r="G33" s="156">
        <f>F33*(G$5)+F33</f>
        <v>0</v>
      </c>
      <c r="H33" s="156">
        <f>G33*(G$5)+G33</f>
        <v>0</v>
      </c>
    </row>
    <row r="34" spans="1:8">
      <c r="A34" s="287" t="s">
        <v>216</v>
      </c>
      <c r="B34" s="288"/>
      <c r="C34" s="157"/>
      <c r="D34" s="157"/>
      <c r="E34" s="157"/>
      <c r="F34" s="156">
        <f>0.1*(F23+F24+F25+F26+F27+F33)</f>
        <v>0</v>
      </c>
      <c r="G34" s="156">
        <f t="shared" ref="G34:H34" si="6">0.1*(G23+G24+G25+G26+G27+G33)</f>
        <v>0</v>
      </c>
      <c r="H34" s="156">
        <f t="shared" si="6"/>
        <v>0</v>
      </c>
    </row>
    <row r="35" spans="1:8">
      <c r="A35" s="297" t="s">
        <v>24</v>
      </c>
      <c r="B35" s="262"/>
      <c r="C35" s="156">
        <f t="shared" ref="C35:H35" si="7">SUM(C23:C34)</f>
        <v>0</v>
      </c>
      <c r="D35" s="156">
        <f t="shared" si="7"/>
        <v>0</v>
      </c>
      <c r="E35" s="156">
        <f t="shared" si="7"/>
        <v>0</v>
      </c>
      <c r="F35" s="156">
        <f t="shared" si="7"/>
        <v>0</v>
      </c>
      <c r="G35" s="156">
        <f t="shared" si="7"/>
        <v>0</v>
      </c>
      <c r="H35" s="156">
        <f t="shared" si="7"/>
        <v>0</v>
      </c>
    </row>
    <row r="36" spans="1:8">
      <c r="A36" s="289" t="s">
        <v>9</v>
      </c>
      <c r="B36" s="290"/>
      <c r="C36" s="156"/>
      <c r="D36" s="156"/>
      <c r="E36" s="156"/>
      <c r="F36" s="156"/>
      <c r="G36" s="156"/>
      <c r="H36" s="156"/>
    </row>
    <row r="37" spans="1:8">
      <c r="A37" s="287" t="s">
        <v>217</v>
      </c>
      <c r="B37" s="288"/>
      <c r="C37" s="155"/>
      <c r="D37" s="155">
        <v>0</v>
      </c>
      <c r="E37" s="155">
        <v>0</v>
      </c>
      <c r="F37" s="157"/>
      <c r="G37" s="157"/>
      <c r="H37" s="157"/>
    </row>
    <row r="38" spans="1:8">
      <c r="A38" s="287" t="s">
        <v>25</v>
      </c>
      <c r="B38" s="288"/>
      <c r="C38" s="159"/>
      <c r="D38" s="159"/>
      <c r="E38" s="159">
        <v>0</v>
      </c>
      <c r="F38" s="159"/>
      <c r="G38" s="155"/>
      <c r="H38" s="155"/>
    </row>
    <row r="39" spans="1:8">
      <c r="A39" s="287" t="s">
        <v>26</v>
      </c>
      <c r="B39" s="288"/>
      <c r="C39" s="159"/>
      <c r="D39" s="159">
        <v>0</v>
      </c>
      <c r="E39" s="159">
        <v>0</v>
      </c>
      <c r="F39" s="159">
        <v>0</v>
      </c>
      <c r="G39" s="159">
        <v>0</v>
      </c>
      <c r="H39" s="159">
        <v>0</v>
      </c>
    </row>
    <row r="40" spans="1:8">
      <c r="A40" s="287" t="s">
        <v>186</v>
      </c>
      <c r="B40" s="288"/>
      <c r="C40" s="159"/>
      <c r="D40" s="159"/>
      <c r="E40" s="159">
        <v>0</v>
      </c>
      <c r="F40" s="159">
        <v>0</v>
      </c>
      <c r="G40" s="159">
        <v>0</v>
      </c>
      <c r="H40" s="159">
        <v>0</v>
      </c>
    </row>
    <row r="41" spans="1:8">
      <c r="A41" s="287" t="s">
        <v>28</v>
      </c>
      <c r="B41" s="288"/>
      <c r="C41" s="159"/>
      <c r="D41" s="159"/>
      <c r="E41" s="159"/>
      <c r="F41" s="159"/>
      <c r="G41" s="159"/>
      <c r="H41" s="159"/>
    </row>
    <row r="42" spans="1:8">
      <c r="A42" s="287" t="s">
        <v>276</v>
      </c>
      <c r="B42" s="288"/>
      <c r="C42" s="163">
        <f>'WCS-Page 2'!C15</f>
        <v>0</v>
      </c>
      <c r="D42" s="163">
        <f>'WCS-Page 2'!D15</f>
        <v>0</v>
      </c>
      <c r="E42" s="163">
        <f>'WCS-Page 2'!E15</f>
        <v>0</v>
      </c>
      <c r="F42" s="163">
        <f>'WCS-Page 2'!F15</f>
        <v>0</v>
      </c>
      <c r="G42" s="163">
        <f>'WCS-Page 2'!G15</f>
        <v>0</v>
      </c>
      <c r="H42" s="163">
        <f>'WCS-Page 2'!H15</f>
        <v>0</v>
      </c>
    </row>
    <row r="43" spans="1:8">
      <c r="A43" s="287" t="s">
        <v>277</v>
      </c>
      <c r="B43" s="288"/>
      <c r="C43" s="159"/>
      <c r="D43" s="159">
        <v>0</v>
      </c>
      <c r="E43" s="159">
        <v>0</v>
      </c>
      <c r="F43" s="159">
        <v>0</v>
      </c>
      <c r="G43" s="155">
        <v>0</v>
      </c>
      <c r="H43" s="155">
        <v>0</v>
      </c>
    </row>
    <row r="44" spans="1:8">
      <c r="A44" s="297" t="s">
        <v>287</v>
      </c>
      <c r="B44" s="262"/>
      <c r="C44" s="163">
        <f>SUM(C37:C43)</f>
        <v>0</v>
      </c>
      <c r="D44" s="163">
        <f t="shared" ref="D44:E44" si="8">SUM(D37:D43)</f>
        <v>0</v>
      </c>
      <c r="E44" s="163">
        <f t="shared" si="8"/>
        <v>0</v>
      </c>
      <c r="F44" s="163">
        <f t="shared" ref="F44:H44" si="9">SUM(F38:F43)</f>
        <v>0</v>
      </c>
      <c r="G44" s="163">
        <f t="shared" si="9"/>
        <v>0</v>
      </c>
      <c r="H44" s="163">
        <f t="shared" si="9"/>
        <v>0</v>
      </c>
    </row>
    <row r="45" spans="1:8">
      <c r="A45" s="295" t="s">
        <v>275</v>
      </c>
      <c r="B45" s="296"/>
      <c r="C45" s="160">
        <f t="shared" ref="C45:H45" si="10">C35-C44</f>
        <v>0</v>
      </c>
      <c r="D45" s="160">
        <f t="shared" si="10"/>
        <v>0</v>
      </c>
      <c r="E45" s="160">
        <f t="shared" si="10"/>
        <v>0</v>
      </c>
      <c r="F45" s="161">
        <f t="shared" si="10"/>
        <v>0</v>
      </c>
      <c r="G45" s="161">
        <f t="shared" si="10"/>
        <v>0</v>
      </c>
      <c r="H45" s="161">
        <f t="shared" si="10"/>
        <v>0</v>
      </c>
    </row>
    <row r="46" spans="1:8" ht="81.75" customHeight="1">
      <c r="A46" s="164"/>
      <c r="B46" s="10"/>
      <c r="C46" s="165"/>
      <c r="D46" s="165"/>
      <c r="E46" s="165"/>
      <c r="F46" s="165"/>
      <c r="G46" s="138"/>
      <c r="H46" s="138"/>
    </row>
    <row r="47" spans="1:8">
      <c r="A47" s="297" t="s">
        <v>29</v>
      </c>
      <c r="B47" s="262"/>
      <c r="C47" s="162"/>
      <c r="D47" s="162"/>
      <c r="E47" s="162"/>
      <c r="F47" s="162"/>
      <c r="G47" s="166"/>
      <c r="H47" s="165"/>
    </row>
    <row r="48" spans="1:8">
      <c r="A48" s="291" t="s">
        <v>5</v>
      </c>
      <c r="B48" s="292"/>
      <c r="C48" s="162"/>
      <c r="D48" s="162"/>
      <c r="E48" s="162"/>
      <c r="F48" s="162"/>
      <c r="G48" s="162"/>
      <c r="H48" s="162"/>
    </row>
    <row r="49" spans="1:8">
      <c r="A49" s="287" t="s">
        <v>14</v>
      </c>
      <c r="B49" s="288"/>
      <c r="C49" s="155"/>
      <c r="D49" s="155"/>
      <c r="E49" s="155"/>
      <c r="F49" s="155"/>
      <c r="G49" s="156">
        <f t="shared" ref="G49:G54" si="11">F49*(G$5)+F49</f>
        <v>0</v>
      </c>
      <c r="H49" s="156">
        <f t="shared" ref="H49:H54" si="12">G49*(G$5)+G49</f>
        <v>0</v>
      </c>
    </row>
    <row r="50" spans="1:8">
      <c r="A50" s="287" t="s">
        <v>30</v>
      </c>
      <c r="B50" s="288"/>
      <c r="C50" s="155"/>
      <c r="D50" s="155">
        <v>0</v>
      </c>
      <c r="E50" s="155">
        <v>0</v>
      </c>
      <c r="F50" s="155">
        <v>0</v>
      </c>
      <c r="G50" s="156">
        <f t="shared" si="11"/>
        <v>0</v>
      </c>
      <c r="H50" s="156">
        <f t="shared" si="12"/>
        <v>0</v>
      </c>
    </row>
    <row r="51" spans="1:8">
      <c r="A51" s="287" t="s">
        <v>31</v>
      </c>
      <c r="B51" s="288"/>
      <c r="C51" s="155"/>
      <c r="D51" s="155"/>
      <c r="E51" s="155"/>
      <c r="F51" s="155">
        <v>0</v>
      </c>
      <c r="G51" s="156">
        <f t="shared" si="11"/>
        <v>0</v>
      </c>
      <c r="H51" s="156">
        <f t="shared" si="12"/>
        <v>0</v>
      </c>
    </row>
    <row r="52" spans="1:8">
      <c r="A52" s="287" t="s">
        <v>32</v>
      </c>
      <c r="B52" s="288"/>
      <c r="C52" s="155"/>
      <c r="D52" s="155">
        <v>0</v>
      </c>
      <c r="E52" s="155">
        <v>0</v>
      </c>
      <c r="F52" s="155">
        <v>0</v>
      </c>
      <c r="G52" s="156">
        <f t="shared" si="11"/>
        <v>0</v>
      </c>
      <c r="H52" s="156">
        <f t="shared" si="12"/>
        <v>0</v>
      </c>
    </row>
    <row r="53" spans="1:8">
      <c r="A53" s="287" t="s">
        <v>33</v>
      </c>
      <c r="B53" s="288"/>
      <c r="C53" s="155"/>
      <c r="D53" s="155"/>
      <c r="E53" s="155"/>
      <c r="F53" s="155"/>
      <c r="G53" s="156">
        <f t="shared" si="11"/>
        <v>0</v>
      </c>
      <c r="H53" s="156">
        <f t="shared" si="12"/>
        <v>0</v>
      </c>
    </row>
    <row r="54" spans="1:8">
      <c r="A54" s="287" t="s">
        <v>34</v>
      </c>
      <c r="B54" s="288"/>
      <c r="C54" s="155"/>
      <c r="D54" s="155">
        <v>0</v>
      </c>
      <c r="E54" s="155">
        <v>0</v>
      </c>
      <c r="F54" s="155">
        <v>0</v>
      </c>
      <c r="G54" s="156">
        <f t="shared" si="11"/>
        <v>0</v>
      </c>
      <c r="H54" s="156">
        <f t="shared" si="12"/>
        <v>0</v>
      </c>
    </row>
    <row r="55" spans="1:8">
      <c r="A55" s="287" t="s">
        <v>21</v>
      </c>
      <c r="B55" s="288"/>
      <c r="C55" s="155"/>
      <c r="D55" s="155">
        <v>0</v>
      </c>
      <c r="E55" s="155">
        <v>0</v>
      </c>
      <c r="F55" s="155">
        <v>0</v>
      </c>
      <c r="G55" s="155">
        <v>0</v>
      </c>
      <c r="H55" s="155">
        <v>0</v>
      </c>
    </row>
    <row r="56" spans="1:8">
      <c r="A56" s="287" t="s">
        <v>22</v>
      </c>
      <c r="B56" s="288"/>
      <c r="C56" s="156">
        <f>'WCS-Page 2'!C19</f>
        <v>0</v>
      </c>
      <c r="D56" s="156">
        <f>'WCS-Page 2'!D19</f>
        <v>0</v>
      </c>
      <c r="E56" s="156">
        <f>'WCS-Page 2'!E19</f>
        <v>0</v>
      </c>
      <c r="F56" s="156">
        <f>'WCS-Page 2'!F19</f>
        <v>0</v>
      </c>
      <c r="G56" s="156">
        <f>'WCS-Page 2'!G19</f>
        <v>0</v>
      </c>
      <c r="H56" s="156">
        <f>'WCS-Page 2'!H19</f>
        <v>0</v>
      </c>
    </row>
    <row r="57" spans="1:8">
      <c r="A57" s="287" t="s">
        <v>23</v>
      </c>
      <c r="B57" s="288"/>
      <c r="C57" s="157"/>
      <c r="D57" s="157"/>
      <c r="E57" s="157"/>
      <c r="F57" s="155"/>
      <c r="G57" s="155"/>
      <c r="H57" s="155"/>
    </row>
    <row r="58" spans="1:8">
      <c r="A58" s="287" t="s">
        <v>35</v>
      </c>
      <c r="B58" s="288"/>
      <c r="C58" s="155"/>
      <c r="D58" s="155"/>
      <c r="E58" s="155"/>
      <c r="F58" s="155"/>
      <c r="G58" s="155"/>
      <c r="H58" s="155"/>
    </row>
    <row r="59" spans="1:8">
      <c r="A59" s="287" t="s">
        <v>215</v>
      </c>
      <c r="B59" s="288"/>
      <c r="C59" s="155"/>
      <c r="D59" s="155"/>
      <c r="E59" s="155"/>
      <c r="F59" s="155"/>
      <c r="G59" s="156">
        <f>F59*(G$5)+F59</f>
        <v>0</v>
      </c>
      <c r="H59" s="156">
        <f>G59*(G$5)+G59</f>
        <v>0</v>
      </c>
    </row>
    <row r="60" spans="1:8">
      <c r="A60" s="287" t="s">
        <v>216</v>
      </c>
      <c r="B60" s="288"/>
      <c r="C60" s="157"/>
      <c r="D60" s="157"/>
      <c r="E60" s="157"/>
      <c r="F60" s="156">
        <f>0.1*(F50+F50+F51+F52+F53+F59)</f>
        <v>0</v>
      </c>
      <c r="G60" s="156">
        <f t="shared" ref="G60:H60" si="13">0.1*(G50+G50+G51+G52+G53+G59)</f>
        <v>0</v>
      </c>
      <c r="H60" s="156">
        <f t="shared" si="13"/>
        <v>0</v>
      </c>
    </row>
    <row r="61" spans="1:8">
      <c r="A61" s="297" t="s">
        <v>36</v>
      </c>
      <c r="B61" s="262"/>
      <c r="C61" s="156">
        <f t="shared" ref="C61:H61" si="14">SUM(C49:C60)</f>
        <v>0</v>
      </c>
      <c r="D61" s="156">
        <f t="shared" si="14"/>
        <v>0</v>
      </c>
      <c r="E61" s="156">
        <f t="shared" si="14"/>
        <v>0</v>
      </c>
      <c r="F61" s="156">
        <f t="shared" si="14"/>
        <v>0</v>
      </c>
      <c r="G61" s="156">
        <f t="shared" si="14"/>
        <v>0</v>
      </c>
      <c r="H61" s="156">
        <f t="shared" si="14"/>
        <v>0</v>
      </c>
    </row>
    <row r="62" spans="1:8">
      <c r="A62" s="289" t="s">
        <v>37</v>
      </c>
      <c r="B62" s="290"/>
      <c r="C62" s="156"/>
      <c r="D62" s="156"/>
      <c r="E62" s="156"/>
      <c r="F62" s="156"/>
      <c r="G62" s="156"/>
      <c r="H62" s="156"/>
    </row>
    <row r="63" spans="1:8">
      <c r="A63" s="287" t="s">
        <v>218</v>
      </c>
      <c r="B63" s="288"/>
      <c r="C63" s="155"/>
      <c r="D63" s="155">
        <v>0</v>
      </c>
      <c r="E63" s="155">
        <v>0</v>
      </c>
      <c r="F63" s="157"/>
      <c r="G63" s="157"/>
      <c r="H63" s="157"/>
    </row>
    <row r="64" spans="1:8">
      <c r="A64" s="287" t="s">
        <v>25</v>
      </c>
      <c r="B64" s="288"/>
      <c r="C64" s="159"/>
      <c r="D64" s="159"/>
      <c r="E64" s="159"/>
      <c r="F64" s="159"/>
      <c r="G64" s="155"/>
      <c r="H64" s="155"/>
    </row>
    <row r="65" spans="1:8">
      <c r="A65" s="287" t="s">
        <v>38</v>
      </c>
      <c r="B65" s="288"/>
      <c r="C65" s="159"/>
      <c r="D65" s="159"/>
      <c r="E65" s="159"/>
      <c r="F65" s="159"/>
      <c r="G65" s="155"/>
      <c r="H65" s="155"/>
    </row>
    <row r="66" spans="1:8">
      <c r="A66" s="287" t="s">
        <v>27</v>
      </c>
      <c r="B66" s="288"/>
      <c r="C66" s="159"/>
      <c r="D66" s="159"/>
      <c r="E66" s="159"/>
      <c r="F66" s="159"/>
      <c r="G66" s="159"/>
      <c r="H66" s="159"/>
    </row>
    <row r="67" spans="1:8">
      <c r="A67" s="287" t="s">
        <v>28</v>
      </c>
      <c r="B67" s="288"/>
      <c r="C67" s="159"/>
      <c r="D67" s="159"/>
      <c r="E67" s="159"/>
      <c r="F67" s="159"/>
      <c r="G67" s="159"/>
      <c r="H67" s="159"/>
    </row>
    <row r="68" spans="1:8">
      <c r="A68" s="287" t="s">
        <v>102</v>
      </c>
      <c r="B68" s="288"/>
      <c r="C68" s="163">
        <f>'WCS-Page 2'!C20</f>
        <v>0</v>
      </c>
      <c r="D68" s="163">
        <f>'WCS-Page 2'!D20</f>
        <v>0</v>
      </c>
      <c r="E68" s="163">
        <f>'WCS-Page 2'!E20</f>
        <v>0</v>
      </c>
      <c r="F68" s="163">
        <f>'WCS-Page 2'!F20</f>
        <v>0</v>
      </c>
      <c r="G68" s="163">
        <f>'WCS-Page 2'!G20</f>
        <v>0</v>
      </c>
      <c r="H68" s="163">
        <f>'WCS-Page 2'!H20</f>
        <v>0</v>
      </c>
    </row>
    <row r="69" spans="1:8">
      <c r="A69" s="287" t="s">
        <v>39</v>
      </c>
      <c r="B69" s="288"/>
      <c r="C69" s="167"/>
      <c r="D69" s="167"/>
      <c r="E69" s="167"/>
      <c r="F69" s="167">
        <v>0</v>
      </c>
      <c r="G69" s="155">
        <v>0</v>
      </c>
      <c r="H69" s="155">
        <v>0</v>
      </c>
    </row>
    <row r="70" spans="1:8">
      <c r="A70" s="297" t="s">
        <v>288</v>
      </c>
      <c r="B70" s="262"/>
      <c r="C70" s="163">
        <f>SUM(C63:C69)</f>
        <v>0</v>
      </c>
      <c r="D70" s="163">
        <f t="shared" ref="D70:E70" si="15">SUM(D63:D69)</f>
        <v>0</v>
      </c>
      <c r="E70" s="163">
        <f t="shared" si="15"/>
        <v>0</v>
      </c>
      <c r="F70" s="163">
        <f t="shared" ref="F70:H70" si="16">SUM(F64:F69)</f>
        <v>0</v>
      </c>
      <c r="G70" s="163">
        <f t="shared" si="16"/>
        <v>0</v>
      </c>
      <c r="H70" s="163">
        <f t="shared" si="16"/>
        <v>0</v>
      </c>
    </row>
    <row r="71" spans="1:8">
      <c r="A71" s="295" t="s">
        <v>146</v>
      </c>
      <c r="B71" s="296"/>
      <c r="C71" s="160"/>
      <c r="D71" s="160"/>
      <c r="E71" s="160"/>
      <c r="F71" s="161">
        <f t="shared" ref="F71:H71" si="17">F61-F70</f>
        <v>0</v>
      </c>
      <c r="G71" s="161">
        <f t="shared" si="17"/>
        <v>0</v>
      </c>
      <c r="H71" s="161">
        <f t="shared" si="17"/>
        <v>0</v>
      </c>
    </row>
    <row r="72" spans="1:8">
      <c r="A72" s="133"/>
      <c r="B72" s="133"/>
      <c r="C72" s="156"/>
      <c r="D72" s="156"/>
      <c r="E72" s="156"/>
      <c r="F72" s="156"/>
      <c r="G72" s="156"/>
      <c r="H72" s="156"/>
    </row>
    <row r="73" spans="1:8">
      <c r="A73" s="295" t="s">
        <v>49</v>
      </c>
      <c r="B73" s="296"/>
      <c r="C73" s="168">
        <f>+C14-C19+C35-C44+C61-C70</f>
        <v>0</v>
      </c>
      <c r="D73" s="168">
        <f t="shared" ref="D73:E73" si="18">+D14-D19+D35-D44+D61-D70</f>
        <v>0</v>
      </c>
      <c r="E73" s="168">
        <f t="shared" si="18"/>
        <v>0</v>
      </c>
      <c r="F73" s="157"/>
      <c r="G73" s="157"/>
      <c r="H73" s="157"/>
    </row>
    <row r="74" spans="1:8">
      <c r="A74" s="6"/>
      <c r="B74" s="6"/>
      <c r="C74" s="138"/>
      <c r="D74" s="138"/>
      <c r="E74" s="138"/>
      <c r="F74" s="138"/>
      <c r="G74" s="138"/>
      <c r="H74" s="138"/>
    </row>
    <row r="75" spans="1:8">
      <c r="A75" s="284" t="s">
        <v>147</v>
      </c>
      <c r="B75" s="285"/>
      <c r="C75" s="285"/>
      <c r="D75" s="285"/>
      <c r="E75" s="285"/>
      <c r="F75" s="285"/>
      <c r="G75" s="285"/>
      <c r="H75" s="285"/>
    </row>
    <row r="76" spans="1:8">
      <c r="A76" s="285"/>
      <c r="B76" s="285"/>
      <c r="C76" s="285"/>
      <c r="D76" s="285"/>
      <c r="E76" s="285"/>
      <c r="F76" s="285"/>
      <c r="G76" s="285"/>
      <c r="H76" s="285"/>
    </row>
    <row r="77" spans="1:8">
      <c r="A77" s="285"/>
      <c r="B77" s="285"/>
      <c r="C77" s="285"/>
      <c r="D77" s="285"/>
      <c r="E77" s="285"/>
      <c r="F77" s="285"/>
      <c r="G77" s="285"/>
      <c r="H77" s="285"/>
    </row>
    <row r="78" spans="1:8">
      <c r="A78" s="6"/>
      <c r="B78" s="6"/>
      <c r="C78" s="138"/>
      <c r="D78" s="138"/>
      <c r="E78" s="138"/>
      <c r="F78" s="138"/>
      <c r="G78" s="138"/>
      <c r="H78" s="138"/>
    </row>
    <row r="79" spans="1:8" ht="17.25">
      <c r="A79" s="4" t="s">
        <v>40</v>
      </c>
      <c r="B79" s="279" t="s">
        <v>199</v>
      </c>
      <c r="C79" s="279"/>
      <c r="D79" s="279"/>
      <c r="E79" s="279"/>
      <c r="F79" s="279"/>
      <c r="G79" s="279"/>
      <c r="H79" s="279"/>
    </row>
    <row r="80" spans="1:8" ht="17.25">
      <c r="A80" s="4" t="s">
        <v>45</v>
      </c>
      <c r="B80" s="279" t="s">
        <v>67</v>
      </c>
      <c r="C80" s="279"/>
      <c r="D80" s="279"/>
      <c r="E80" s="279"/>
      <c r="F80" s="279"/>
      <c r="G80" s="279"/>
      <c r="H80" s="279"/>
    </row>
    <row r="81" spans="1:8" ht="17.25">
      <c r="A81" s="4" t="s">
        <v>47</v>
      </c>
      <c r="B81" s="96" t="s">
        <v>232</v>
      </c>
      <c r="C81" s="138"/>
      <c r="D81" s="138"/>
      <c r="E81" s="138"/>
      <c r="F81" s="138"/>
      <c r="G81" s="138"/>
      <c r="H81" s="138"/>
    </row>
    <row r="82" spans="1:8" ht="17.25">
      <c r="A82" s="4" t="s">
        <v>65</v>
      </c>
      <c r="B82" s="298" t="s">
        <v>63</v>
      </c>
      <c r="C82" s="298"/>
      <c r="D82" s="298"/>
      <c r="E82" s="298"/>
      <c r="F82" s="298"/>
      <c r="G82" s="298"/>
      <c r="H82" s="298"/>
    </row>
    <row r="83" spans="1:8" ht="17.25">
      <c r="A83" s="4" t="s">
        <v>66</v>
      </c>
      <c r="B83" s="298" t="s">
        <v>64</v>
      </c>
      <c r="C83" s="298"/>
      <c r="D83" s="298"/>
      <c r="E83" s="298"/>
      <c r="F83" s="298"/>
      <c r="G83" s="298"/>
      <c r="H83" s="298"/>
    </row>
    <row r="84" spans="1:8">
      <c r="A84" s="6"/>
      <c r="B84" s="6"/>
      <c r="C84" s="138"/>
      <c r="D84" s="138"/>
      <c r="E84" s="138"/>
      <c r="F84" s="138"/>
      <c r="G84" s="138"/>
      <c r="H84" s="138"/>
    </row>
    <row r="93" spans="1:8">
      <c r="G93" s="243" t="s">
        <v>271</v>
      </c>
      <c r="H93" s="244"/>
    </row>
  </sheetData>
  <mergeCells count="71">
    <mergeCell ref="A56:B56"/>
    <mergeCell ref="A57:B57"/>
    <mergeCell ref="A58:B58"/>
    <mergeCell ref="A49:B49"/>
    <mergeCell ref="A50:B50"/>
    <mergeCell ref="A51:B51"/>
    <mergeCell ref="A52:B52"/>
    <mergeCell ref="A53:B53"/>
    <mergeCell ref="A21:B21"/>
    <mergeCell ref="A19:B19"/>
    <mergeCell ref="A20:B20"/>
    <mergeCell ref="A54:B54"/>
    <mergeCell ref="A55:B55"/>
    <mergeCell ref="A40:B40"/>
    <mergeCell ref="A48:B48"/>
    <mergeCell ref="A44:B44"/>
    <mergeCell ref="A45:B45"/>
    <mergeCell ref="A42:B42"/>
    <mergeCell ref="A43:B43"/>
    <mergeCell ref="A33:B33"/>
    <mergeCell ref="A34:B34"/>
    <mergeCell ref="A36:B36"/>
    <mergeCell ref="A37:B37"/>
    <mergeCell ref="A38:B38"/>
    <mergeCell ref="A62:B62"/>
    <mergeCell ref="A63:B63"/>
    <mergeCell ref="A64:B64"/>
    <mergeCell ref="B83:H83"/>
    <mergeCell ref="B82:H82"/>
    <mergeCell ref="A14:B14"/>
    <mergeCell ref="A73:B73"/>
    <mergeCell ref="A71:B71"/>
    <mergeCell ref="A70:B70"/>
    <mergeCell ref="A61:B61"/>
    <mergeCell ref="A47:B47"/>
    <mergeCell ref="A65:B65"/>
    <mergeCell ref="A66:B66"/>
    <mergeCell ref="A67:B67"/>
    <mergeCell ref="A68:B68"/>
    <mergeCell ref="A69:B69"/>
    <mergeCell ref="A59:B59"/>
    <mergeCell ref="A60:B60"/>
    <mergeCell ref="A39:B39"/>
    <mergeCell ref="A35:B35"/>
    <mergeCell ref="A41:B41"/>
    <mergeCell ref="A28:B28"/>
    <mergeCell ref="A29:B29"/>
    <mergeCell ref="A30:B30"/>
    <mergeCell ref="A31:B31"/>
    <mergeCell ref="A32:B32"/>
    <mergeCell ref="A23:B23"/>
    <mergeCell ref="A24:B24"/>
    <mergeCell ref="A25:B25"/>
    <mergeCell ref="A26:B26"/>
    <mergeCell ref="A27:B27"/>
    <mergeCell ref="G93:H93"/>
    <mergeCell ref="B80:H80"/>
    <mergeCell ref="D2:H2"/>
    <mergeCell ref="F6:H6"/>
    <mergeCell ref="A75:H77"/>
    <mergeCell ref="B79:H79"/>
    <mergeCell ref="A9:B9"/>
    <mergeCell ref="A10:B10"/>
    <mergeCell ref="A11:B11"/>
    <mergeCell ref="A12:B12"/>
    <mergeCell ref="A13:B13"/>
    <mergeCell ref="A15:B15"/>
    <mergeCell ref="A16:B16"/>
    <mergeCell ref="A17:B17"/>
    <mergeCell ref="A18:B18"/>
    <mergeCell ref="A22:B22"/>
  </mergeCells>
  <pageMargins left="0.15748031496062992" right="0.31496062992125984" top="0.35433070866141736" bottom="0.39370078740157483" header="0.31496062992125984" footer="0.31496062992125984"/>
  <pageSetup orientation="portrait" r:id="rId1"/>
</worksheet>
</file>

<file path=xl/worksheets/sheet6.xml><?xml version="1.0" encoding="utf-8"?>
<worksheet xmlns="http://schemas.openxmlformats.org/spreadsheetml/2006/main" xmlns:r="http://schemas.openxmlformats.org/officeDocument/2006/relationships">
  <dimension ref="A1:I17"/>
  <sheetViews>
    <sheetView workbookViewId="0">
      <selection sqref="A1:I17"/>
    </sheetView>
  </sheetViews>
  <sheetFormatPr defaultRowHeight="15"/>
  <cols>
    <col min="1" max="1" width="4.7109375" customWidth="1"/>
    <col min="2" max="2" width="9.140625" customWidth="1"/>
    <col min="6" max="6" width="19.7109375" customWidth="1"/>
  </cols>
  <sheetData>
    <row r="1" spans="1:9">
      <c r="D1" s="253"/>
      <c r="E1" s="253"/>
      <c r="F1" s="253"/>
      <c r="G1" s="253"/>
      <c r="I1" s="101" t="s">
        <v>202</v>
      </c>
    </row>
    <row r="2" spans="1:9">
      <c r="B2" s="300" t="s">
        <v>201</v>
      </c>
      <c r="C2" s="300"/>
    </row>
    <row r="3" spans="1:9" ht="45" customHeight="1">
      <c r="A3" s="92" t="s">
        <v>148</v>
      </c>
      <c r="B3" s="299"/>
      <c r="C3" s="299"/>
      <c r="D3" s="299"/>
      <c r="E3" s="299"/>
      <c r="F3" s="299"/>
      <c r="G3" s="299"/>
      <c r="H3" s="299"/>
      <c r="I3" s="299"/>
    </row>
    <row r="4" spans="1:9" ht="45" customHeight="1">
      <c r="A4" s="92" t="s">
        <v>149</v>
      </c>
      <c r="B4" s="299"/>
      <c r="C4" s="299"/>
      <c r="D4" s="299"/>
      <c r="E4" s="299"/>
      <c r="F4" s="299"/>
      <c r="G4" s="299"/>
      <c r="H4" s="299"/>
      <c r="I4" s="299"/>
    </row>
    <row r="5" spans="1:9" ht="45" customHeight="1">
      <c r="A5" s="92" t="s">
        <v>150</v>
      </c>
      <c r="B5" s="299"/>
      <c r="C5" s="299"/>
      <c r="D5" s="299"/>
      <c r="E5" s="299"/>
      <c r="F5" s="299"/>
      <c r="G5" s="299"/>
      <c r="H5" s="299"/>
      <c r="I5" s="299"/>
    </row>
    <row r="6" spans="1:9" ht="45" customHeight="1">
      <c r="A6" s="92" t="s">
        <v>151</v>
      </c>
      <c r="B6" s="299"/>
      <c r="C6" s="299"/>
      <c r="D6" s="299"/>
      <c r="E6" s="299"/>
      <c r="F6" s="299"/>
      <c r="G6" s="299"/>
      <c r="H6" s="299"/>
      <c r="I6" s="299"/>
    </row>
    <row r="7" spans="1:9" ht="45" customHeight="1">
      <c r="A7" s="92" t="s">
        <v>152</v>
      </c>
      <c r="B7" s="299"/>
      <c r="C7" s="299"/>
      <c r="D7" s="299"/>
      <c r="E7" s="299"/>
      <c r="F7" s="299"/>
      <c r="G7" s="299"/>
      <c r="H7" s="299"/>
      <c r="I7" s="299"/>
    </row>
    <row r="8" spans="1:9" ht="45" customHeight="1">
      <c r="A8" s="92" t="s">
        <v>153</v>
      </c>
      <c r="B8" s="299"/>
      <c r="C8" s="299"/>
      <c r="D8" s="299"/>
      <c r="E8" s="299"/>
      <c r="F8" s="299"/>
      <c r="G8" s="299"/>
      <c r="H8" s="299"/>
      <c r="I8" s="299"/>
    </row>
    <row r="9" spans="1:9" ht="45" customHeight="1">
      <c r="A9" s="92" t="s">
        <v>154</v>
      </c>
      <c r="B9" s="299"/>
      <c r="C9" s="299"/>
      <c r="D9" s="299"/>
      <c r="E9" s="299"/>
      <c r="F9" s="299"/>
      <c r="G9" s="299"/>
      <c r="H9" s="299"/>
      <c r="I9" s="299"/>
    </row>
    <row r="10" spans="1:9" ht="45" customHeight="1">
      <c r="A10" s="92" t="s">
        <v>155</v>
      </c>
      <c r="B10" s="299"/>
      <c r="C10" s="299"/>
      <c r="D10" s="299"/>
      <c r="E10" s="299"/>
      <c r="F10" s="299"/>
      <c r="G10" s="299"/>
      <c r="H10" s="299"/>
      <c r="I10" s="299"/>
    </row>
    <row r="11" spans="1:9" ht="45" customHeight="1">
      <c r="A11" s="92" t="s">
        <v>156</v>
      </c>
      <c r="B11" s="299"/>
      <c r="C11" s="299"/>
      <c r="D11" s="299"/>
      <c r="E11" s="299"/>
      <c r="F11" s="299"/>
      <c r="G11" s="299"/>
      <c r="H11" s="299"/>
      <c r="I11" s="299"/>
    </row>
    <row r="12" spans="1:9" ht="45" customHeight="1">
      <c r="A12" s="92" t="s">
        <v>157</v>
      </c>
      <c r="B12" s="299"/>
      <c r="C12" s="299"/>
      <c r="D12" s="299"/>
      <c r="E12" s="299"/>
      <c r="F12" s="299"/>
      <c r="G12" s="299"/>
      <c r="H12" s="299"/>
      <c r="I12" s="299"/>
    </row>
    <row r="13" spans="1:9" ht="45" customHeight="1">
      <c r="A13" s="92" t="s">
        <v>158</v>
      </c>
      <c r="B13" s="299"/>
      <c r="C13" s="299"/>
      <c r="D13" s="299"/>
      <c r="E13" s="299"/>
      <c r="F13" s="299"/>
      <c r="G13" s="299"/>
      <c r="H13" s="299"/>
      <c r="I13" s="299"/>
    </row>
    <row r="14" spans="1:9" ht="45" customHeight="1">
      <c r="A14" s="92" t="s">
        <v>159</v>
      </c>
      <c r="B14" s="299"/>
      <c r="C14" s="299"/>
      <c r="D14" s="299"/>
      <c r="E14" s="299"/>
      <c r="F14" s="299"/>
      <c r="G14" s="299"/>
      <c r="H14" s="299"/>
      <c r="I14" s="299"/>
    </row>
    <row r="15" spans="1:9" ht="45" customHeight="1">
      <c r="A15" s="92" t="s">
        <v>160</v>
      </c>
      <c r="B15" s="299"/>
      <c r="C15" s="299"/>
      <c r="D15" s="299"/>
      <c r="E15" s="299"/>
      <c r="F15" s="299"/>
      <c r="G15" s="299"/>
      <c r="H15" s="299"/>
      <c r="I15" s="299"/>
    </row>
    <row r="16" spans="1:9" ht="45" customHeight="1">
      <c r="A16" s="92" t="s">
        <v>161</v>
      </c>
      <c r="B16" s="299"/>
      <c r="C16" s="299"/>
      <c r="D16" s="299"/>
      <c r="E16" s="299"/>
      <c r="F16" s="299"/>
      <c r="G16" s="299"/>
      <c r="H16" s="299"/>
      <c r="I16" s="299"/>
    </row>
    <row r="17" spans="1:9" ht="45" customHeight="1">
      <c r="A17" s="92" t="s">
        <v>162</v>
      </c>
      <c r="B17" s="299"/>
      <c r="C17" s="299"/>
      <c r="D17" s="299"/>
      <c r="E17" s="299"/>
      <c r="F17" s="299"/>
      <c r="G17" s="299"/>
      <c r="H17" s="299"/>
      <c r="I17" s="299"/>
    </row>
  </sheetData>
  <mergeCells count="17">
    <mergeCell ref="B14:I14"/>
    <mergeCell ref="B15:I15"/>
    <mergeCell ref="B16:I16"/>
    <mergeCell ref="B17:I17"/>
    <mergeCell ref="B8:I8"/>
    <mergeCell ref="B9:I9"/>
    <mergeCell ref="B10:I10"/>
    <mergeCell ref="B11:I11"/>
    <mergeCell ref="B12:I12"/>
    <mergeCell ref="B13:I13"/>
    <mergeCell ref="B7:I7"/>
    <mergeCell ref="D1:G1"/>
    <mergeCell ref="B3:I3"/>
    <mergeCell ref="B4:I4"/>
    <mergeCell ref="B5:I5"/>
    <mergeCell ref="B6:I6"/>
    <mergeCell ref="B2:C2"/>
  </mergeCells>
  <pageMargins left="0.70866141732283472" right="0.70866141732283472" top="0.74803149606299213" bottom="0.74803149606299213" header="0.31496062992125984" footer="0.31496062992125984"/>
  <pageSetup orientation="portrait" horizontalDpi="4294967293" verticalDpi="4294967293" r:id="rId1"/>
</worksheet>
</file>

<file path=xl/worksheets/sheet7.xml><?xml version="1.0" encoding="utf-8"?>
<worksheet xmlns="http://schemas.openxmlformats.org/spreadsheetml/2006/main" xmlns:r="http://schemas.openxmlformats.org/officeDocument/2006/relationships">
  <dimension ref="A1:E44"/>
  <sheetViews>
    <sheetView topLeftCell="A13" workbookViewId="0">
      <selection activeCell="A17" sqref="A17:XFD17"/>
    </sheetView>
  </sheetViews>
  <sheetFormatPr defaultRowHeight="15"/>
  <cols>
    <col min="1" max="1" width="39.140625" customWidth="1"/>
    <col min="2" max="2" width="10.5703125" style="234" customWidth="1"/>
    <col min="3" max="5" width="12" customWidth="1"/>
  </cols>
  <sheetData>
    <row r="1" spans="1:5">
      <c r="D1" s="171"/>
      <c r="E1" s="203" t="s">
        <v>203</v>
      </c>
    </row>
    <row r="2" spans="1:5">
      <c r="A2" s="171" t="s">
        <v>280</v>
      </c>
      <c r="E2" s="101"/>
    </row>
    <row r="3" spans="1:5">
      <c r="A3" s="57"/>
      <c r="B3" s="235"/>
      <c r="C3" s="225" t="str">
        <f>'Financial Projections-Page 3'!F7</f>
        <v>Rate year 1</v>
      </c>
      <c r="D3" s="225" t="str">
        <f>'Financial Projections-Page 3'!G7</f>
        <v>Rate year 2</v>
      </c>
      <c r="E3" s="225" t="str">
        <f>'Financial Projections-Page 3'!H7</f>
        <v>Rate year 3</v>
      </c>
    </row>
    <row r="4" spans="1:5">
      <c r="A4" s="57" t="s">
        <v>101</v>
      </c>
      <c r="B4" s="235"/>
      <c r="C4" s="172">
        <f>'WCS-Page 2'!F11</f>
        <v>1</v>
      </c>
      <c r="D4" s="172">
        <f>'WCS-Page 2'!G11</f>
        <v>2</v>
      </c>
      <c r="E4" s="172">
        <f>'WCS-Page 2'!H11</f>
        <v>3</v>
      </c>
    </row>
    <row r="5" spans="1:5">
      <c r="A5" s="57" t="s">
        <v>112</v>
      </c>
      <c r="B5" s="235"/>
      <c r="C5" s="58"/>
      <c r="D5" s="57"/>
      <c r="E5" s="57"/>
    </row>
    <row r="6" spans="1:5">
      <c r="A6" s="59" t="s">
        <v>284</v>
      </c>
      <c r="B6" s="235"/>
      <c r="C6" s="60">
        <f>'Financial Projections-Page 3'!F20</f>
        <v>0</v>
      </c>
      <c r="D6" s="60">
        <f>'Financial Projections-Page 3'!G20</f>
        <v>0</v>
      </c>
      <c r="E6" s="60">
        <f>'Financial Projections-Page 3'!H20</f>
        <v>0</v>
      </c>
    </row>
    <row r="7" spans="1:5">
      <c r="A7" s="59" t="s">
        <v>86</v>
      </c>
      <c r="B7" s="235"/>
      <c r="C7" s="57">
        <f>'Overview-Page 1'!I10</f>
        <v>0</v>
      </c>
      <c r="D7" s="57">
        <f>C7</f>
        <v>0</v>
      </c>
      <c r="E7" s="57">
        <f>D7</f>
        <v>0</v>
      </c>
    </row>
    <row r="8" spans="1:5">
      <c r="A8" s="222" t="s">
        <v>112</v>
      </c>
      <c r="B8" s="236"/>
      <c r="C8" s="100" t="e">
        <f>C6/C7/4</f>
        <v>#DIV/0!</v>
      </c>
      <c r="D8" s="100" t="e">
        <f>D6/D7/4</f>
        <v>#DIV/0!</v>
      </c>
      <c r="E8" s="100" t="e">
        <f>E6/E7/4</f>
        <v>#DIV/0!</v>
      </c>
    </row>
    <row r="9" spans="1:5">
      <c r="A9" s="189" t="s">
        <v>281</v>
      </c>
      <c r="B9" s="235"/>
      <c r="C9" s="57"/>
      <c r="D9" s="57"/>
      <c r="E9" s="57"/>
    </row>
    <row r="10" spans="1:5">
      <c r="A10" s="225" t="s">
        <v>282</v>
      </c>
      <c r="B10" s="235"/>
      <c r="C10" s="57"/>
      <c r="D10" s="57"/>
      <c r="E10" s="57"/>
    </row>
    <row r="11" spans="1:5">
      <c r="A11" s="61" t="s">
        <v>303</v>
      </c>
      <c r="B11" s="237" t="s">
        <v>290</v>
      </c>
      <c r="C11" s="58">
        <f>'Financial Projections-Page 3'!F14</f>
        <v>0</v>
      </c>
      <c r="D11" s="58">
        <f>'Financial Projections-Page 3'!G14</f>
        <v>0</v>
      </c>
      <c r="E11" s="58">
        <f>'Financial Projections-Page 3'!H14</f>
        <v>0</v>
      </c>
    </row>
    <row r="12" spans="1:5">
      <c r="A12" s="61" t="s">
        <v>302</v>
      </c>
      <c r="B12" s="237" t="s">
        <v>291</v>
      </c>
      <c r="C12" s="58">
        <f>'Financial Projections-Page 3'!F45</f>
        <v>0</v>
      </c>
      <c r="D12" s="58">
        <f>'Financial Projections-Page 3'!G45</f>
        <v>0</v>
      </c>
      <c r="E12" s="58">
        <f>'Financial Projections-Page 3'!H45</f>
        <v>0</v>
      </c>
    </row>
    <row r="13" spans="1:5" ht="15.75">
      <c r="A13" s="61" t="s">
        <v>301</v>
      </c>
      <c r="B13" s="238" t="s">
        <v>289</v>
      </c>
      <c r="C13" s="58">
        <f>'Financial Projections-Page 3'!F42</f>
        <v>0</v>
      </c>
      <c r="D13" s="58">
        <f>'Financial Projections-Page 3'!G42</f>
        <v>0</v>
      </c>
      <c r="E13" s="58">
        <f>'Financial Projections-Page 3'!H42</f>
        <v>0</v>
      </c>
    </row>
    <row r="14" spans="1:5">
      <c r="A14" s="224" t="s">
        <v>304</v>
      </c>
      <c r="B14" s="237" t="s">
        <v>292</v>
      </c>
      <c r="C14" s="58">
        <f>'Financial Projections-Page 3'!F43</f>
        <v>0</v>
      </c>
      <c r="D14" s="58">
        <f>'Financial Projections-Page 3'!G43</f>
        <v>0</v>
      </c>
      <c r="E14" s="58">
        <f>'Financial Projections-Page 3'!H43</f>
        <v>0</v>
      </c>
    </row>
    <row r="15" spans="1:5">
      <c r="A15" s="223" t="s">
        <v>300</v>
      </c>
      <c r="B15" s="239" t="s">
        <v>293</v>
      </c>
      <c r="C15" s="58">
        <f>SUM(C11:C14)</f>
        <v>0</v>
      </c>
      <c r="D15" s="58">
        <f t="shared" ref="D15:E15" si="0">SUM(D11:D14)</f>
        <v>0</v>
      </c>
      <c r="E15" s="58">
        <f t="shared" si="0"/>
        <v>0</v>
      </c>
    </row>
    <row r="16" spans="1:5">
      <c r="A16" s="61" t="s">
        <v>297</v>
      </c>
      <c r="B16" s="237" t="s">
        <v>298</v>
      </c>
      <c r="C16" s="62" t="e">
        <f>C15/C12</f>
        <v>#DIV/0!</v>
      </c>
      <c r="D16" s="62" t="e">
        <f t="shared" ref="D16:E16" si="1">D15/D12</f>
        <v>#DIV/0!</v>
      </c>
      <c r="E16" s="62" t="e">
        <f t="shared" si="1"/>
        <v>#DIV/0!</v>
      </c>
    </row>
    <row r="17" spans="1:5">
      <c r="A17" s="241" t="s">
        <v>145</v>
      </c>
      <c r="B17" s="237" t="s">
        <v>296</v>
      </c>
      <c r="C17" s="88" t="e">
        <f>C25</f>
        <v>#DIV/0!</v>
      </c>
      <c r="D17" s="88" t="e">
        <f t="shared" ref="D17:E17" si="2">D25</f>
        <v>#DIV/0!</v>
      </c>
      <c r="E17" s="88" t="e">
        <f t="shared" si="2"/>
        <v>#DIV/0!</v>
      </c>
    </row>
    <row r="18" spans="1:5">
      <c r="A18" s="99" t="s">
        <v>299</v>
      </c>
      <c r="B18" s="240" t="s">
        <v>309</v>
      </c>
      <c r="C18" s="100" t="e">
        <f>C17*C16</f>
        <v>#DIV/0!</v>
      </c>
      <c r="D18" s="100" t="e">
        <f>D17*D16</f>
        <v>#DIV/0!</v>
      </c>
      <c r="E18" s="100" t="e">
        <f>E17*E16</f>
        <v>#DIV/0!</v>
      </c>
    </row>
    <row r="19" spans="1:5">
      <c r="A19" s="59" t="s">
        <v>306</v>
      </c>
      <c r="B19" s="235"/>
      <c r="C19" s="63">
        <f>'Overview-Page 1'!I36/1</f>
        <v>0</v>
      </c>
      <c r="D19" s="63">
        <f>'Overview-Page 1'!J36/1</f>
        <v>0</v>
      </c>
      <c r="E19" s="63">
        <f>'Overview-Page 1'!K36/1</f>
        <v>0</v>
      </c>
    </row>
    <row r="20" spans="1:5">
      <c r="A20" s="59" t="s">
        <v>143</v>
      </c>
      <c r="B20" s="235"/>
      <c r="C20" s="60" t="e">
        <f>C18*C19</f>
        <v>#DIV/0!</v>
      </c>
      <c r="D20" s="60" t="e">
        <f>D18*D19</f>
        <v>#DIV/0!</v>
      </c>
      <c r="E20" s="60" t="e">
        <f>E18*E19</f>
        <v>#DIV/0!</v>
      </c>
    </row>
    <row r="21" spans="1:5">
      <c r="A21" s="57"/>
      <c r="B21" s="235"/>
      <c r="C21" s="57"/>
      <c r="D21" s="57"/>
      <c r="E21" s="57"/>
    </row>
    <row r="22" spans="1:5">
      <c r="A22" s="61" t="s">
        <v>103</v>
      </c>
      <c r="B22" s="235"/>
      <c r="C22" s="57"/>
      <c r="D22" s="57"/>
      <c r="E22" s="57"/>
    </row>
    <row r="23" spans="1:5">
      <c r="A23" s="61" t="s">
        <v>279</v>
      </c>
      <c r="B23" s="235"/>
      <c r="C23" s="231">
        <f>SUM(C12)</f>
        <v>0</v>
      </c>
      <c r="D23" s="231">
        <f t="shared" ref="D23:E23" si="3">SUM(D12)</f>
        <v>0</v>
      </c>
      <c r="E23" s="231">
        <f t="shared" si="3"/>
        <v>0</v>
      </c>
    </row>
    <row r="24" spans="1:5">
      <c r="A24" s="59" t="s">
        <v>307</v>
      </c>
      <c r="B24" s="235"/>
      <c r="C24" s="57">
        <f>'Overview-Page 1'!I35/1</f>
        <v>0</v>
      </c>
      <c r="D24" s="57">
        <f>'Overview-Page 1'!J35/1</f>
        <v>0</v>
      </c>
      <c r="E24" s="57">
        <f>'Overview-Page 1'!K35/1</f>
        <v>0</v>
      </c>
    </row>
    <row r="25" spans="1:5">
      <c r="A25" s="222" t="s">
        <v>145</v>
      </c>
      <c r="B25" s="236"/>
      <c r="C25" s="242" t="e">
        <f>C23/C24</f>
        <v>#DIV/0!</v>
      </c>
      <c r="D25" s="242" t="e">
        <f t="shared" ref="D25:E25" si="4">D23/D24</f>
        <v>#DIV/0!</v>
      </c>
      <c r="E25" s="242" t="e">
        <f t="shared" si="4"/>
        <v>#DIV/0!</v>
      </c>
    </row>
    <row r="26" spans="1:5">
      <c r="A26" s="57"/>
      <c r="B26" s="235"/>
      <c r="C26" s="57"/>
      <c r="D26" s="57"/>
      <c r="E26" s="57"/>
    </row>
    <row r="27" spans="1:5">
      <c r="A27" s="61" t="s">
        <v>105</v>
      </c>
      <c r="B27" s="235"/>
      <c r="C27" s="57"/>
      <c r="D27" s="57"/>
      <c r="E27" s="57"/>
    </row>
    <row r="28" spans="1:5">
      <c r="A28" s="59" t="s">
        <v>146</v>
      </c>
      <c r="B28" s="235"/>
      <c r="C28" s="60">
        <f>'Financial Projections-Page 3'!F71</f>
        <v>0</v>
      </c>
      <c r="D28" s="60">
        <f>'Financial Projections-Page 3'!G71</f>
        <v>0</v>
      </c>
      <c r="E28" s="60">
        <f>'Financial Projections-Page 3'!H71</f>
        <v>0</v>
      </c>
    </row>
    <row r="29" spans="1:5">
      <c r="A29" s="59" t="s">
        <v>308</v>
      </c>
      <c r="B29" s="235"/>
      <c r="C29" s="57">
        <f>'Overview-Page 1'!I48/1</f>
        <v>0</v>
      </c>
      <c r="D29" s="57">
        <f>'Overview-Page 1'!J48/1</f>
        <v>0</v>
      </c>
      <c r="E29" s="57">
        <f>'Overview-Page 1'!K48/1</f>
        <v>0</v>
      </c>
    </row>
    <row r="30" spans="1:5">
      <c r="A30" s="222" t="s">
        <v>107</v>
      </c>
      <c r="B30" s="236"/>
      <c r="C30" s="100" t="e">
        <f>C28/C29</f>
        <v>#DIV/0!</v>
      </c>
      <c r="D30" s="100" t="e">
        <f>D28/D29</f>
        <v>#DIV/0!</v>
      </c>
      <c r="E30" s="100" t="e">
        <f>E28/E29</f>
        <v>#DIV/0!</v>
      </c>
    </row>
    <row r="44" spans="4:5">
      <c r="D44" s="243" t="s">
        <v>271</v>
      </c>
      <c r="E44" s="244"/>
    </row>
  </sheetData>
  <mergeCells count="1">
    <mergeCell ref="D44:E44"/>
  </mergeCells>
  <pageMargins left="0.7" right="0.7" top="0.75" bottom="0.75" header="0.3" footer="0.3"/>
  <pageSetup orientation="portrait" horizontalDpi="4294967293" verticalDpi="4294967293" r:id="rId1"/>
</worksheet>
</file>

<file path=xl/worksheets/sheet8.xml><?xml version="1.0" encoding="utf-8"?>
<worksheet xmlns="http://schemas.openxmlformats.org/spreadsheetml/2006/main" xmlns:r="http://schemas.openxmlformats.org/officeDocument/2006/relationships">
  <dimension ref="A2:H33"/>
  <sheetViews>
    <sheetView zoomScale="110" zoomScaleNormal="110" workbookViewId="0">
      <selection activeCell="G5" sqref="G5"/>
    </sheetView>
  </sheetViews>
  <sheetFormatPr defaultRowHeight="15"/>
  <cols>
    <col min="1" max="1" width="44.42578125" customWidth="1"/>
    <col min="2" max="2" width="12.85546875" bestFit="1" customWidth="1"/>
    <col min="3" max="3" width="15" customWidth="1"/>
    <col min="4" max="4" width="7.7109375" bestFit="1" customWidth="1"/>
    <col min="5" max="5" width="13.85546875" customWidth="1"/>
    <col min="6" max="6" width="7.7109375" bestFit="1" customWidth="1"/>
    <col min="7" max="7" width="14.42578125" customWidth="1"/>
    <col min="8" max="8" width="7.7109375" bestFit="1" customWidth="1"/>
  </cols>
  <sheetData>
    <row r="2" spans="1:8">
      <c r="A2" s="171" t="s">
        <v>231</v>
      </c>
      <c r="B2" s="171"/>
      <c r="C2" s="171"/>
      <c r="D2" s="171"/>
      <c r="E2" s="303" t="s">
        <v>204</v>
      </c>
      <c r="F2" s="303"/>
      <c r="G2" s="303"/>
      <c r="H2" s="303"/>
    </row>
    <row r="3" spans="1:8" ht="15" customHeight="1">
      <c r="A3" s="105" t="s">
        <v>109</v>
      </c>
      <c r="B3" s="304" t="s">
        <v>110</v>
      </c>
      <c r="C3" s="305">
        <f>'WCS-Page 2'!F11</f>
        <v>1</v>
      </c>
      <c r="D3" s="106" t="s">
        <v>233</v>
      </c>
      <c r="E3" s="305">
        <f>'WCS-Page 2'!G11</f>
        <v>2</v>
      </c>
      <c r="F3" s="106" t="s">
        <v>233</v>
      </c>
      <c r="G3" s="305">
        <f>'WCS-Page 2'!H11</f>
        <v>3</v>
      </c>
      <c r="H3" s="106" t="s">
        <v>233</v>
      </c>
    </row>
    <row r="4" spans="1:8" ht="15" customHeight="1">
      <c r="A4" s="105" t="s">
        <v>120</v>
      </c>
      <c r="B4" s="304"/>
      <c r="C4" s="305"/>
      <c r="D4" s="173" t="s">
        <v>234</v>
      </c>
      <c r="E4" s="305"/>
      <c r="F4" s="173" t="s">
        <v>234</v>
      </c>
      <c r="G4" s="305"/>
      <c r="H4" s="173" t="s">
        <v>234</v>
      </c>
    </row>
    <row r="5" spans="1:8" ht="15" customHeight="1">
      <c r="A5" s="174" t="s">
        <v>112</v>
      </c>
      <c r="B5" s="175">
        <f>'Overview-Page 1'!H51</f>
        <v>0</v>
      </c>
      <c r="C5" s="175" t="e">
        <f>'Rate Calculator- Page 5'!C8</f>
        <v>#DIV/0!</v>
      </c>
      <c r="D5" s="176" t="e">
        <f>(C5-B5)/B5</f>
        <v>#DIV/0!</v>
      </c>
      <c r="E5" s="175" t="e">
        <f>'Rate Calculator- Page 5'!D8</f>
        <v>#DIV/0!</v>
      </c>
      <c r="F5" s="176" t="e">
        <f>(E5-C5)/C5</f>
        <v>#DIV/0!</v>
      </c>
      <c r="G5" s="175" t="e">
        <f>'Rate Calculator- Page 5'!E8</f>
        <v>#DIV/0!</v>
      </c>
      <c r="H5" s="176" t="e">
        <f>(G5-E5)/E5</f>
        <v>#DIV/0!</v>
      </c>
    </row>
    <row r="6" spans="1:8" ht="15" customHeight="1">
      <c r="A6" s="107" t="s">
        <v>111</v>
      </c>
      <c r="B6" s="108">
        <f>'Overview-Page 1'!H52</f>
        <v>0</v>
      </c>
      <c r="C6" s="108" t="e">
        <f>'Rate Calculator- Page 5'!C25</f>
        <v>#DIV/0!</v>
      </c>
      <c r="D6" s="109" t="e">
        <f t="shared" ref="D6:D14" si="0">(C6-B6)/B6</f>
        <v>#DIV/0!</v>
      </c>
      <c r="E6" s="108" t="e">
        <f>'Rate Calculator- Page 5'!D25</f>
        <v>#DIV/0!</v>
      </c>
      <c r="F6" s="109" t="e">
        <f>(E6-C6)/C6</f>
        <v>#DIV/0!</v>
      </c>
      <c r="G6" s="108" t="e">
        <f>'Rate Calculator- Page 5'!E25</f>
        <v>#DIV/0!</v>
      </c>
      <c r="H6" s="110" t="e">
        <f>(G6-E6)/E6</f>
        <v>#DIV/0!</v>
      </c>
    </row>
    <row r="7" spans="1:8" ht="15" customHeight="1">
      <c r="A7" s="174" t="s">
        <v>29</v>
      </c>
      <c r="B7" s="175">
        <f>'Overview-Page 1'!H53</f>
        <v>0</v>
      </c>
      <c r="C7" s="175" t="e">
        <f>'Rate Calculator- Page 5'!C30</f>
        <v>#DIV/0!</v>
      </c>
      <c r="D7" s="176" t="e">
        <f t="shared" si="0"/>
        <v>#DIV/0!</v>
      </c>
      <c r="E7" s="175" t="e">
        <f>'Rate Calculator- Page 5'!D30</f>
        <v>#DIV/0!</v>
      </c>
      <c r="F7" s="176" t="e">
        <f t="shared" ref="F7:F14" si="1">(E7-C7)/C7</f>
        <v>#DIV/0!</v>
      </c>
      <c r="G7" s="175" t="e">
        <f>'Rate Calculator- Page 5'!E30</f>
        <v>#DIV/0!</v>
      </c>
      <c r="H7" s="176" t="e">
        <f>(G7-E7)/E7</f>
        <v>#DIV/0!</v>
      </c>
    </row>
    <row r="8" spans="1:8" ht="15" customHeight="1">
      <c r="A8" s="107" t="s">
        <v>113</v>
      </c>
      <c r="B8" s="108">
        <f>(B6+B7)*'Overview-Page 1'!E18/1+B5</f>
        <v>0</v>
      </c>
      <c r="C8" s="108" t="e">
        <f>(C6+C7)*'Overview-Page 1'!E18/1+C5</f>
        <v>#DIV/0!</v>
      </c>
      <c r="D8" s="109" t="e">
        <f t="shared" si="0"/>
        <v>#DIV/0!</v>
      </c>
      <c r="E8" s="108" t="e">
        <f>(E6+E7)*'Overview-Page 1'!E18/1+E5</f>
        <v>#DIV/0!</v>
      </c>
      <c r="F8" s="109" t="e">
        <f t="shared" si="1"/>
        <v>#DIV/0!</v>
      </c>
      <c r="G8" s="108" t="e">
        <f>(G6+G7)*'Overview-Page 1'!E18/1+G5</f>
        <v>#DIV/0!</v>
      </c>
      <c r="H8" s="110" t="e">
        <f>(G8-E8)/E8</f>
        <v>#DIV/0!</v>
      </c>
    </row>
    <row r="9" spans="1:8">
      <c r="A9" s="174" t="s">
        <v>212</v>
      </c>
      <c r="B9" s="175">
        <f>((B6+B7)*77*4)+(B5*4)</f>
        <v>0</v>
      </c>
      <c r="C9" s="175" t="e">
        <f>((C6+C7)*77*4)+(C5*4)</f>
        <v>#DIV/0!</v>
      </c>
      <c r="D9" s="176" t="e">
        <f t="shared" si="0"/>
        <v>#DIV/0!</v>
      </c>
      <c r="E9" s="177" t="e">
        <f>((E6+E7)*77*4)+(E5*4)</f>
        <v>#DIV/0!</v>
      </c>
      <c r="F9" s="176" t="e">
        <f t="shared" si="1"/>
        <v>#DIV/0!</v>
      </c>
      <c r="G9" s="177" t="e">
        <f>((G6+G7)*77*4)+(G5*4)</f>
        <v>#DIV/0!</v>
      </c>
      <c r="H9" s="176" t="e">
        <f>(G9-E9)/E9</f>
        <v>#DIV/0!</v>
      </c>
    </row>
    <row r="10" spans="1:8">
      <c r="A10" s="107" t="s">
        <v>213</v>
      </c>
      <c r="B10" s="108">
        <f>(B6)*'Overview-Page 1'!E18/1+B5</f>
        <v>0</v>
      </c>
      <c r="C10" s="108" t="e">
        <f>(C6)*'Overview-Page 1'!F18/1+C5</f>
        <v>#DIV/0!</v>
      </c>
      <c r="D10" s="218" t="e">
        <f t="shared" si="0"/>
        <v>#DIV/0!</v>
      </c>
      <c r="E10" s="108" t="e">
        <f>(E6)*'Overview-Page 1'!H18/1+E5</f>
        <v>#DIV/0!</v>
      </c>
      <c r="F10" s="218" t="e">
        <f t="shared" si="1"/>
        <v>#DIV/0!</v>
      </c>
      <c r="G10" s="108" t="e">
        <f>(G6)*'Overview-Page 1'!J18/1+G5</f>
        <v>#DIV/0!</v>
      </c>
      <c r="H10" s="176" t="e">
        <f t="shared" ref="H10:H12" si="2">(G10-E10)/E10</f>
        <v>#DIV/0!</v>
      </c>
    </row>
    <row r="11" spans="1:8" ht="15" customHeight="1">
      <c r="A11" s="174" t="s">
        <v>211</v>
      </c>
      <c r="B11" s="175">
        <f>(B7)*63/1+B5</f>
        <v>0</v>
      </c>
      <c r="C11" s="175" t="e">
        <f>(C7)*63/1+C5</f>
        <v>#DIV/0!</v>
      </c>
      <c r="D11" s="176" t="e">
        <f t="shared" si="0"/>
        <v>#DIV/0!</v>
      </c>
      <c r="E11" s="175" t="e">
        <f>(E7)*63/1+E5</f>
        <v>#DIV/0!</v>
      </c>
      <c r="F11" s="176" t="e">
        <f t="shared" si="1"/>
        <v>#DIV/0!</v>
      </c>
      <c r="G11" s="175" t="e">
        <f>(G7)*63/1+G5</f>
        <v>#DIV/0!</v>
      </c>
      <c r="H11" s="176" t="e">
        <f t="shared" si="2"/>
        <v>#DIV/0!</v>
      </c>
    </row>
    <row r="12" spans="1:8" ht="15" customHeight="1">
      <c r="A12" s="107" t="s">
        <v>114</v>
      </c>
      <c r="B12" s="108">
        <f>'Overview-Page 1'!H54</f>
        <v>0</v>
      </c>
      <c r="C12" s="108" t="e">
        <f>'Rate Calculator- Page 5'!C18</f>
        <v>#DIV/0!</v>
      </c>
      <c r="D12" s="109" t="e">
        <f t="shared" si="0"/>
        <v>#DIV/0!</v>
      </c>
      <c r="E12" s="108" t="e">
        <f>'Rate Calculator- Page 5'!D18</f>
        <v>#DIV/0!</v>
      </c>
      <c r="F12" s="109" t="e">
        <f t="shared" si="1"/>
        <v>#DIV/0!</v>
      </c>
      <c r="G12" s="108" t="e">
        <f>'Rate Calculator- Page 5'!E18</f>
        <v>#DIV/0!</v>
      </c>
      <c r="H12" s="176" t="e">
        <f t="shared" si="2"/>
        <v>#DIV/0!</v>
      </c>
    </row>
    <row r="13" spans="1:8" ht="15" customHeight="1">
      <c r="A13" s="174" t="s">
        <v>220</v>
      </c>
      <c r="B13" s="175">
        <f>'Overview-Page 1'!H14</f>
        <v>0</v>
      </c>
      <c r="C13" s="227">
        <f>'Overview-Page 1'!J14</f>
        <v>0</v>
      </c>
      <c r="D13" s="176" t="e">
        <f t="shared" si="0"/>
        <v>#DIV/0!</v>
      </c>
      <c r="E13" s="227">
        <f>'Overview-Page 1'!J14</f>
        <v>0</v>
      </c>
      <c r="F13" s="176" t="e">
        <f t="shared" si="1"/>
        <v>#DIV/0!</v>
      </c>
      <c r="G13" s="227">
        <f>'Overview-Page 1'!K14</f>
        <v>0</v>
      </c>
      <c r="H13" s="176" t="e">
        <f>(G13-E13)/E13</f>
        <v>#DIV/0!</v>
      </c>
    </row>
    <row r="14" spans="1:8" ht="15" customHeight="1">
      <c r="A14" s="107" t="s">
        <v>116</v>
      </c>
      <c r="B14" s="108">
        <f>'Overview-Page 1'!H13</f>
        <v>0</v>
      </c>
      <c r="C14" s="228">
        <f>'Overview-Page 1'!I13</f>
        <v>0</v>
      </c>
      <c r="D14" s="109" t="e">
        <f t="shared" si="0"/>
        <v>#DIV/0!</v>
      </c>
      <c r="E14" s="228">
        <f>'Overview-Page 1'!J13</f>
        <v>0</v>
      </c>
      <c r="F14" s="109" t="e">
        <f t="shared" si="1"/>
        <v>#DIV/0!</v>
      </c>
      <c r="G14" s="228">
        <f>'Overview-Page 1'!K13</f>
        <v>0</v>
      </c>
      <c r="H14" s="110" t="e">
        <f>(G14-E14)/E14</f>
        <v>#DIV/0!</v>
      </c>
    </row>
    <row r="15" spans="1:8" ht="15" customHeight="1">
      <c r="A15" s="301" t="s">
        <v>209</v>
      </c>
      <c r="B15" s="302"/>
      <c r="C15" s="302"/>
      <c r="D15" s="302"/>
      <c r="E15" s="302"/>
      <c r="F15" s="302"/>
      <c r="G15" s="302"/>
      <c r="H15" s="181"/>
    </row>
    <row r="16" spans="1:8" ht="15" customHeight="1">
      <c r="A16" s="301" t="s">
        <v>210</v>
      </c>
      <c r="B16" s="302"/>
      <c r="C16" s="302"/>
      <c r="D16" s="302"/>
      <c r="E16" s="302"/>
      <c r="F16" s="302"/>
      <c r="G16" s="302"/>
      <c r="H16" s="182"/>
    </row>
    <row r="17" spans="1:8" s="84" customFormat="1" ht="15" customHeight="1">
      <c r="A17" s="301" t="s">
        <v>219</v>
      </c>
      <c r="B17" s="302"/>
      <c r="C17" s="302"/>
      <c r="D17" s="302"/>
      <c r="E17" s="302"/>
      <c r="F17" s="302"/>
      <c r="G17" s="302"/>
      <c r="H17" s="182"/>
    </row>
    <row r="18" spans="1:8" ht="15" customHeight="1">
      <c r="A18" s="178"/>
      <c r="B18" s="179"/>
      <c r="C18" s="180"/>
      <c r="D18" s="180"/>
      <c r="E18" s="180"/>
      <c r="F18" s="180"/>
      <c r="G18" s="180"/>
      <c r="H18" s="182"/>
    </row>
    <row r="19" spans="1:8">
      <c r="H19" s="183"/>
    </row>
    <row r="33" spans="7:8">
      <c r="G33" s="243" t="s">
        <v>271</v>
      </c>
      <c r="H33" s="244"/>
    </row>
  </sheetData>
  <mergeCells count="9">
    <mergeCell ref="G33:H33"/>
    <mergeCell ref="A16:G16"/>
    <mergeCell ref="E2:H2"/>
    <mergeCell ref="A17:G17"/>
    <mergeCell ref="A15:G15"/>
    <mergeCell ref="B3:B4"/>
    <mergeCell ref="C3:C4"/>
    <mergeCell ref="E3:E4"/>
    <mergeCell ref="G3:G4"/>
  </mergeCells>
  <pageMargins left="0.5" right="0.41" top="0.74803149606299213" bottom="0.74803149606299213" header="0.31496062992125984" footer="0.31496062992125984"/>
  <pageSetup orientation="landscape" horizontalDpi="4294967293" verticalDpi="4294967293" r:id="rId1"/>
</worksheet>
</file>

<file path=xl/worksheets/sheet9.xml><?xml version="1.0" encoding="utf-8"?>
<worksheet xmlns="http://schemas.openxmlformats.org/spreadsheetml/2006/main" xmlns:r="http://schemas.openxmlformats.org/officeDocument/2006/relationships">
  <dimension ref="A1:G45"/>
  <sheetViews>
    <sheetView workbookViewId="0">
      <selection activeCell="F23" sqref="F23"/>
    </sheetView>
  </sheetViews>
  <sheetFormatPr defaultRowHeight="15"/>
  <cols>
    <col min="3" max="3" width="15.28515625" customWidth="1"/>
    <col min="5" max="5" width="15.85546875" style="86" customWidth="1"/>
    <col min="6" max="6" width="15.28515625" style="86" customWidth="1"/>
    <col min="7" max="7" width="12.42578125" customWidth="1"/>
  </cols>
  <sheetData>
    <row r="1" spans="1:7">
      <c r="A1" s="171" t="s">
        <v>231</v>
      </c>
      <c r="F1" s="306" t="s">
        <v>205</v>
      </c>
      <c r="G1" s="306"/>
    </row>
    <row r="2" spans="1:7">
      <c r="A2" t="s">
        <v>84</v>
      </c>
    </row>
    <row r="3" spans="1:7" ht="45">
      <c r="A3" s="97" t="s">
        <v>125</v>
      </c>
      <c r="B3" s="97" t="s">
        <v>126</v>
      </c>
      <c r="C3" s="97" t="s">
        <v>127</v>
      </c>
      <c r="D3" s="197" t="s">
        <v>128</v>
      </c>
      <c r="E3" s="198" t="s">
        <v>111</v>
      </c>
      <c r="F3" s="198" t="s">
        <v>29</v>
      </c>
      <c r="G3" s="97" t="s">
        <v>129</v>
      </c>
    </row>
    <row r="4" spans="1:7">
      <c r="A4" s="71"/>
      <c r="B4" s="9"/>
      <c r="C4" s="9"/>
      <c r="D4" s="9"/>
      <c r="E4" s="87"/>
      <c r="F4" s="87"/>
      <c r="G4" s="9"/>
    </row>
    <row r="5" spans="1:7">
      <c r="A5" s="70" t="s">
        <v>130</v>
      </c>
      <c r="B5" s="71">
        <v>1</v>
      </c>
      <c r="C5" s="95">
        <v>14</v>
      </c>
      <c r="D5" s="72">
        <f>'Table of Proposed Rates- Page 6'!B5</f>
        <v>0</v>
      </c>
      <c r="E5" s="88">
        <f>'Table of Proposed Rates- Page 6'!$B$6*C5/1</f>
        <v>0</v>
      </c>
      <c r="F5" s="88">
        <f>'Table of Proposed Rates- Page 6'!$B$7*C5/1</f>
        <v>0</v>
      </c>
      <c r="G5" s="73">
        <f>SUM(D5:F5)</f>
        <v>0</v>
      </c>
    </row>
    <row r="6" spans="1:7">
      <c r="A6" s="70" t="s">
        <v>131</v>
      </c>
      <c r="B6" s="71">
        <v>2</v>
      </c>
      <c r="C6" s="95">
        <v>27</v>
      </c>
      <c r="D6" s="72">
        <f>D5</f>
        <v>0</v>
      </c>
      <c r="E6" s="88">
        <f>'Table of Proposed Rates- Page 6'!$B$6*C6/1</f>
        <v>0</v>
      </c>
      <c r="F6" s="88">
        <f>'Table of Proposed Rates- Page 6'!$B$7*C6/1</f>
        <v>0</v>
      </c>
      <c r="G6" s="73">
        <f>SUM(D6:F6)</f>
        <v>0</v>
      </c>
    </row>
    <row r="7" spans="1:7">
      <c r="A7" s="71">
        <v>1</v>
      </c>
      <c r="B7" s="71">
        <v>4</v>
      </c>
      <c r="C7" s="95">
        <v>55</v>
      </c>
      <c r="D7" s="72">
        <f t="shared" ref="D7:D12" si="0">D6</f>
        <v>0</v>
      </c>
      <c r="E7" s="88">
        <f>'Table of Proposed Rates- Page 6'!$B$6*C7/1</f>
        <v>0</v>
      </c>
      <c r="F7" s="88">
        <f>'Table of Proposed Rates- Page 6'!$B$7*C7/1</f>
        <v>0</v>
      </c>
      <c r="G7" s="73">
        <f>SUM(D7:F7)</f>
        <v>0</v>
      </c>
    </row>
    <row r="8" spans="1:7">
      <c r="A8" s="74">
        <v>1.25</v>
      </c>
      <c r="B8" s="71">
        <v>10</v>
      </c>
      <c r="C8" s="95">
        <v>140</v>
      </c>
      <c r="D8" s="72">
        <f t="shared" si="0"/>
        <v>0</v>
      </c>
      <c r="E8" s="88">
        <f>'Table of Proposed Rates- Page 6'!$B$6*C8/1</f>
        <v>0</v>
      </c>
      <c r="F8" s="88">
        <f>'Table of Proposed Rates- Page 6'!$B$7*C8/1</f>
        <v>0</v>
      </c>
      <c r="G8" s="73">
        <f>SUM(D8:F8)</f>
        <v>0</v>
      </c>
    </row>
    <row r="9" spans="1:7">
      <c r="A9" s="71">
        <v>2</v>
      </c>
      <c r="B9" s="71">
        <v>25</v>
      </c>
      <c r="C9" s="95">
        <v>341</v>
      </c>
      <c r="D9" s="72">
        <f t="shared" si="0"/>
        <v>0</v>
      </c>
      <c r="E9" s="88">
        <f>'Table of Proposed Rates- Page 6'!$B$6*C9/1</f>
        <v>0</v>
      </c>
      <c r="F9" s="88">
        <f>'Table of Proposed Rates- Page 6'!$B$7*C9/1</f>
        <v>0</v>
      </c>
      <c r="G9" s="73">
        <f>SUM(D9:F9)</f>
        <v>0</v>
      </c>
    </row>
    <row r="10" spans="1:7">
      <c r="A10" s="77">
        <v>3</v>
      </c>
      <c r="B10" s="76">
        <v>45</v>
      </c>
      <c r="C10" s="95">
        <v>614</v>
      </c>
      <c r="D10" s="72">
        <f t="shared" si="0"/>
        <v>0</v>
      </c>
      <c r="E10" s="88">
        <f>'Table of Proposed Rates- Page 6'!$B$6*C10/1</f>
        <v>0</v>
      </c>
      <c r="F10" s="88">
        <f>'Table of Proposed Rates- Page 6'!$B$7*C10/1</f>
        <v>0</v>
      </c>
      <c r="G10" s="73">
        <f t="shared" ref="G10:G12" si="1">SUM(D10:F10)</f>
        <v>0</v>
      </c>
    </row>
    <row r="11" spans="1:7">
      <c r="A11" s="77">
        <v>4</v>
      </c>
      <c r="B11" s="76">
        <v>90</v>
      </c>
      <c r="C11" s="95">
        <v>1227</v>
      </c>
      <c r="D11" s="72">
        <f t="shared" si="0"/>
        <v>0</v>
      </c>
      <c r="E11" s="88">
        <f>'Table of Proposed Rates- Page 6'!$B$6*C11/1</f>
        <v>0</v>
      </c>
      <c r="F11" s="88">
        <f>'Table of Proposed Rates- Page 6'!$B$7*C11/1</f>
        <v>0</v>
      </c>
      <c r="G11" s="73">
        <f t="shared" si="1"/>
        <v>0</v>
      </c>
    </row>
    <row r="12" spans="1:7">
      <c r="A12" s="77">
        <v>6</v>
      </c>
      <c r="B12" s="76">
        <v>170</v>
      </c>
      <c r="C12" s="95">
        <v>2319</v>
      </c>
      <c r="D12" s="72">
        <f t="shared" si="0"/>
        <v>0</v>
      </c>
      <c r="E12" s="88">
        <f>'Table of Proposed Rates- Page 6'!$B$6*C12/1</f>
        <v>0</v>
      </c>
      <c r="F12" s="88">
        <f>'Table of Proposed Rates- Page 6'!$B$7*C12/1</f>
        <v>0</v>
      </c>
      <c r="G12" s="73">
        <f t="shared" si="1"/>
        <v>0</v>
      </c>
    </row>
    <row r="13" spans="1:7" ht="8.1" customHeight="1">
      <c r="A13" s="66"/>
      <c r="B13" s="66"/>
      <c r="C13" s="67"/>
      <c r="D13" s="68"/>
      <c r="G13" s="69"/>
    </row>
    <row r="14" spans="1:7">
      <c r="A14" s="75" t="s">
        <v>132</v>
      </c>
      <c r="B14" s="6"/>
      <c r="C14" s="6"/>
      <c r="D14" s="6"/>
      <c r="E14" s="89"/>
      <c r="F14" s="89"/>
      <c r="G14" s="6"/>
    </row>
    <row r="15" spans="1:7" ht="45">
      <c r="A15" s="97" t="s">
        <v>125</v>
      </c>
      <c r="B15" s="97" t="s">
        <v>126</v>
      </c>
      <c r="C15" s="97" t="s">
        <v>127</v>
      </c>
      <c r="D15" s="197" t="s">
        <v>128</v>
      </c>
      <c r="E15" s="198" t="s">
        <v>111</v>
      </c>
      <c r="F15" s="198" t="s">
        <v>29</v>
      </c>
      <c r="G15" s="97" t="s">
        <v>129</v>
      </c>
    </row>
    <row r="16" spans="1:7">
      <c r="A16" s="70" t="s">
        <v>130</v>
      </c>
      <c r="B16" s="71">
        <v>1</v>
      </c>
      <c r="C16" s="95">
        <v>14</v>
      </c>
      <c r="D16" s="72" t="e">
        <f>'Table of Proposed Rates- Page 6'!C5</f>
        <v>#DIV/0!</v>
      </c>
      <c r="E16" s="88" t="e">
        <f>'Table of Proposed Rates- Page 6'!$C$6*C16/1</f>
        <v>#DIV/0!</v>
      </c>
      <c r="F16" s="88" t="e">
        <f>'Table of Proposed Rates- Page 6'!$C$7*C16/1</f>
        <v>#DIV/0!</v>
      </c>
      <c r="G16" s="73" t="e">
        <f t="shared" ref="G16:G20" si="2">SUM(D16:F16)</f>
        <v>#DIV/0!</v>
      </c>
    </row>
    <row r="17" spans="1:7">
      <c r="A17" s="70" t="s">
        <v>131</v>
      </c>
      <c r="B17" s="71">
        <v>2</v>
      </c>
      <c r="C17" s="95">
        <v>27</v>
      </c>
      <c r="D17" s="72" t="e">
        <f t="shared" ref="D17:D23" si="3">D16</f>
        <v>#DIV/0!</v>
      </c>
      <c r="E17" s="88" t="e">
        <f>'Table of Proposed Rates- Page 6'!$C$6*C17/1</f>
        <v>#DIV/0!</v>
      </c>
      <c r="F17" s="88" t="e">
        <f>'Table of Proposed Rates- Page 6'!$C$7*C17/1</f>
        <v>#DIV/0!</v>
      </c>
      <c r="G17" s="73" t="e">
        <f t="shared" si="2"/>
        <v>#DIV/0!</v>
      </c>
    </row>
    <row r="18" spans="1:7">
      <c r="A18" s="71">
        <v>1</v>
      </c>
      <c r="B18" s="71">
        <v>4</v>
      </c>
      <c r="C18" s="95">
        <v>55</v>
      </c>
      <c r="D18" s="72" t="e">
        <f t="shared" si="3"/>
        <v>#DIV/0!</v>
      </c>
      <c r="E18" s="88" t="e">
        <f>'Table of Proposed Rates- Page 6'!$C$6*C18/1</f>
        <v>#DIV/0!</v>
      </c>
      <c r="F18" s="88" t="e">
        <f>'Table of Proposed Rates- Page 6'!$C$7*C18/1</f>
        <v>#DIV/0!</v>
      </c>
      <c r="G18" s="73" t="e">
        <f t="shared" si="2"/>
        <v>#DIV/0!</v>
      </c>
    </row>
    <row r="19" spans="1:7">
      <c r="A19" s="74">
        <v>1.25</v>
      </c>
      <c r="B19" s="71">
        <v>10</v>
      </c>
      <c r="C19" s="95">
        <v>140</v>
      </c>
      <c r="D19" s="72" t="e">
        <f t="shared" si="3"/>
        <v>#DIV/0!</v>
      </c>
      <c r="E19" s="88" t="e">
        <f>'Table of Proposed Rates- Page 6'!$C$6*C19/1</f>
        <v>#DIV/0!</v>
      </c>
      <c r="F19" s="88" t="e">
        <f>'Table of Proposed Rates- Page 6'!$C$7*C19/1</f>
        <v>#DIV/0!</v>
      </c>
      <c r="G19" s="73" t="e">
        <f t="shared" si="2"/>
        <v>#DIV/0!</v>
      </c>
    </row>
    <row r="20" spans="1:7">
      <c r="A20" s="71">
        <v>2</v>
      </c>
      <c r="B20" s="71">
        <v>25</v>
      </c>
      <c r="C20" s="95">
        <v>341</v>
      </c>
      <c r="D20" s="72" t="e">
        <f t="shared" si="3"/>
        <v>#DIV/0!</v>
      </c>
      <c r="E20" s="88" t="e">
        <f>'Table of Proposed Rates- Page 6'!$C$6*C20/1</f>
        <v>#DIV/0!</v>
      </c>
      <c r="F20" s="88" t="e">
        <f>'Table of Proposed Rates- Page 6'!$C$7*C20/1</f>
        <v>#DIV/0!</v>
      </c>
      <c r="G20" s="73" t="e">
        <f t="shared" si="2"/>
        <v>#DIV/0!</v>
      </c>
    </row>
    <row r="21" spans="1:7">
      <c r="A21" s="77">
        <v>3</v>
      </c>
      <c r="B21" s="76">
        <v>45</v>
      </c>
      <c r="C21" s="95">
        <v>614</v>
      </c>
      <c r="D21" s="72" t="e">
        <f t="shared" si="3"/>
        <v>#DIV/0!</v>
      </c>
      <c r="E21" s="88" t="e">
        <f>'Table of Proposed Rates- Page 6'!$C$6*C21/1</f>
        <v>#DIV/0!</v>
      </c>
      <c r="F21" s="88" t="e">
        <f>'Table of Proposed Rates- Page 6'!$C$7*C21/1</f>
        <v>#DIV/0!</v>
      </c>
      <c r="G21" s="73" t="e">
        <f t="shared" ref="G21:G23" si="4">SUM(D21:F21)</f>
        <v>#DIV/0!</v>
      </c>
    </row>
    <row r="22" spans="1:7">
      <c r="A22" s="77">
        <v>4</v>
      </c>
      <c r="B22" s="76">
        <v>90</v>
      </c>
      <c r="C22" s="95">
        <v>1227</v>
      </c>
      <c r="D22" s="72" t="e">
        <f t="shared" si="3"/>
        <v>#DIV/0!</v>
      </c>
      <c r="E22" s="88" t="e">
        <f>'Table of Proposed Rates- Page 6'!$C$6*C22/1</f>
        <v>#DIV/0!</v>
      </c>
      <c r="F22" s="88" t="e">
        <f>'Table of Proposed Rates- Page 6'!$C$7*C22/1</f>
        <v>#DIV/0!</v>
      </c>
      <c r="G22" s="73" t="e">
        <f t="shared" si="4"/>
        <v>#DIV/0!</v>
      </c>
    </row>
    <row r="23" spans="1:7">
      <c r="A23" s="77">
        <v>6</v>
      </c>
      <c r="B23" s="76">
        <v>170</v>
      </c>
      <c r="C23" s="95">
        <v>2319</v>
      </c>
      <c r="D23" s="72" t="e">
        <f t="shared" si="3"/>
        <v>#DIV/0!</v>
      </c>
      <c r="E23" s="88" t="e">
        <f>'Table of Proposed Rates- Page 6'!$C$6*C23/1</f>
        <v>#DIV/0!</v>
      </c>
      <c r="F23" s="88" t="e">
        <f>'Table of Proposed Rates- Page 6'!$C$7*C23/1</f>
        <v>#DIV/0!</v>
      </c>
      <c r="G23" s="73" t="e">
        <f t="shared" si="4"/>
        <v>#DIV/0!</v>
      </c>
    </row>
    <row r="24" spans="1:7" ht="8.1" customHeight="1"/>
    <row r="25" spans="1:7">
      <c r="A25" s="75" t="s">
        <v>133</v>
      </c>
      <c r="B25" s="6"/>
      <c r="C25" s="6"/>
      <c r="D25" s="6"/>
      <c r="E25" s="89"/>
      <c r="F25" s="89"/>
      <c r="G25" s="6"/>
    </row>
    <row r="26" spans="1:7" ht="45">
      <c r="A26" s="97" t="s">
        <v>125</v>
      </c>
      <c r="B26" s="97" t="s">
        <v>126</v>
      </c>
      <c r="C26" s="97" t="s">
        <v>127</v>
      </c>
      <c r="D26" s="197" t="s">
        <v>128</v>
      </c>
      <c r="E26" s="198" t="s">
        <v>111</v>
      </c>
      <c r="F26" s="198" t="s">
        <v>29</v>
      </c>
      <c r="G26" s="97" t="s">
        <v>129</v>
      </c>
    </row>
    <row r="27" spans="1:7">
      <c r="A27" s="70" t="s">
        <v>130</v>
      </c>
      <c r="B27" s="71">
        <v>1</v>
      </c>
      <c r="C27" s="95">
        <v>14</v>
      </c>
      <c r="D27" s="72" t="e">
        <f>'Table of Proposed Rates- Page 6'!E5</f>
        <v>#DIV/0!</v>
      </c>
      <c r="E27" s="88" t="e">
        <f>'Table of Proposed Rates- Page 6'!$E$6*C27/1</f>
        <v>#DIV/0!</v>
      </c>
      <c r="F27" s="88" t="e">
        <f>'Table of Proposed Rates- Page 6'!$E$7*C27/1</f>
        <v>#DIV/0!</v>
      </c>
      <c r="G27" s="73" t="e">
        <f t="shared" ref="G27:G31" si="5">SUM(D27:F27)</f>
        <v>#DIV/0!</v>
      </c>
    </row>
    <row r="28" spans="1:7">
      <c r="A28" s="70" t="s">
        <v>131</v>
      </c>
      <c r="B28" s="71">
        <v>2</v>
      </c>
      <c r="C28" s="95">
        <v>27</v>
      </c>
      <c r="D28" s="72" t="e">
        <f t="shared" ref="D28:D34" si="6">D27</f>
        <v>#DIV/0!</v>
      </c>
      <c r="E28" s="88" t="e">
        <f>'Table of Proposed Rates- Page 6'!$E$6*C28/1</f>
        <v>#DIV/0!</v>
      </c>
      <c r="F28" s="88" t="e">
        <f>'Table of Proposed Rates- Page 6'!$E$7*C28/1</f>
        <v>#DIV/0!</v>
      </c>
      <c r="G28" s="73" t="e">
        <f t="shared" si="5"/>
        <v>#DIV/0!</v>
      </c>
    </row>
    <row r="29" spans="1:7">
      <c r="A29" s="71">
        <v>1</v>
      </c>
      <c r="B29" s="71">
        <v>4</v>
      </c>
      <c r="C29" s="95">
        <v>55</v>
      </c>
      <c r="D29" s="72" t="e">
        <f t="shared" si="6"/>
        <v>#DIV/0!</v>
      </c>
      <c r="E29" s="88" t="e">
        <f>'Table of Proposed Rates- Page 6'!$E$6*C29/1</f>
        <v>#DIV/0!</v>
      </c>
      <c r="F29" s="88" t="e">
        <f>'Table of Proposed Rates- Page 6'!$E$7*C29/1</f>
        <v>#DIV/0!</v>
      </c>
      <c r="G29" s="73" t="e">
        <f t="shared" si="5"/>
        <v>#DIV/0!</v>
      </c>
    </row>
    <row r="30" spans="1:7">
      <c r="A30" s="74">
        <v>1.25</v>
      </c>
      <c r="B30" s="71">
        <v>10</v>
      </c>
      <c r="C30" s="95">
        <v>140</v>
      </c>
      <c r="D30" s="72" t="e">
        <f t="shared" si="6"/>
        <v>#DIV/0!</v>
      </c>
      <c r="E30" s="88" t="e">
        <f>'Table of Proposed Rates- Page 6'!$E$6*C30/1</f>
        <v>#DIV/0!</v>
      </c>
      <c r="F30" s="88" t="e">
        <f>'Table of Proposed Rates- Page 6'!$E$7*C30/1</f>
        <v>#DIV/0!</v>
      </c>
      <c r="G30" s="73" t="e">
        <f t="shared" si="5"/>
        <v>#DIV/0!</v>
      </c>
    </row>
    <row r="31" spans="1:7">
      <c r="A31" s="71">
        <v>2</v>
      </c>
      <c r="B31" s="71">
        <v>25</v>
      </c>
      <c r="C31" s="95">
        <v>341</v>
      </c>
      <c r="D31" s="72" t="e">
        <f t="shared" si="6"/>
        <v>#DIV/0!</v>
      </c>
      <c r="E31" s="88" t="e">
        <f>'Table of Proposed Rates- Page 6'!$E$6*C31/1</f>
        <v>#DIV/0!</v>
      </c>
      <c r="F31" s="88" t="e">
        <f>'Table of Proposed Rates- Page 6'!$E$7*C31/1</f>
        <v>#DIV/0!</v>
      </c>
      <c r="G31" s="73" t="e">
        <f t="shared" si="5"/>
        <v>#DIV/0!</v>
      </c>
    </row>
    <row r="32" spans="1:7">
      <c r="A32" s="77">
        <v>3</v>
      </c>
      <c r="B32" s="76">
        <v>45</v>
      </c>
      <c r="C32" s="95">
        <v>614</v>
      </c>
      <c r="D32" s="72" t="e">
        <f t="shared" si="6"/>
        <v>#DIV/0!</v>
      </c>
      <c r="E32" s="88" t="e">
        <f>'Table of Proposed Rates- Page 6'!$E$6*C32/1</f>
        <v>#DIV/0!</v>
      </c>
      <c r="F32" s="88" t="e">
        <f>'Table of Proposed Rates- Page 6'!$E$7*C32/1</f>
        <v>#DIV/0!</v>
      </c>
      <c r="G32" s="73" t="e">
        <f t="shared" ref="G32:G34" si="7">SUM(D32:F32)</f>
        <v>#DIV/0!</v>
      </c>
    </row>
    <row r="33" spans="1:7">
      <c r="A33" s="77">
        <v>4</v>
      </c>
      <c r="B33" s="76">
        <v>90</v>
      </c>
      <c r="C33" s="95">
        <v>1227</v>
      </c>
      <c r="D33" s="72" t="e">
        <f t="shared" si="6"/>
        <v>#DIV/0!</v>
      </c>
      <c r="E33" s="88" t="e">
        <f>'Table of Proposed Rates- Page 6'!$E$6*C33/1</f>
        <v>#DIV/0!</v>
      </c>
      <c r="F33" s="88" t="e">
        <f>'Table of Proposed Rates- Page 6'!$E$7*C33/1</f>
        <v>#DIV/0!</v>
      </c>
      <c r="G33" s="73" t="e">
        <f t="shared" si="7"/>
        <v>#DIV/0!</v>
      </c>
    </row>
    <row r="34" spans="1:7">
      <c r="A34" s="77">
        <v>6</v>
      </c>
      <c r="B34" s="76">
        <v>170</v>
      </c>
      <c r="C34" s="95">
        <v>2319</v>
      </c>
      <c r="D34" s="72" t="e">
        <f t="shared" si="6"/>
        <v>#DIV/0!</v>
      </c>
      <c r="E34" s="88" t="e">
        <f>'Table of Proposed Rates- Page 6'!$E$6*C34/1</f>
        <v>#DIV/0!</v>
      </c>
      <c r="F34" s="88" t="e">
        <f>'Table of Proposed Rates- Page 6'!$E$7*C34/1</f>
        <v>#DIV/0!</v>
      </c>
      <c r="G34" s="73" t="e">
        <f t="shared" si="7"/>
        <v>#DIV/0!</v>
      </c>
    </row>
    <row r="35" spans="1:7" ht="8.1" customHeight="1"/>
    <row r="36" spans="1:7">
      <c r="A36" s="75" t="s">
        <v>134</v>
      </c>
      <c r="B36" s="6"/>
      <c r="C36" s="6"/>
      <c r="D36" s="6"/>
      <c r="E36" s="89"/>
      <c r="F36" s="89"/>
      <c r="G36" s="6"/>
    </row>
    <row r="37" spans="1:7" ht="45">
      <c r="A37" s="97" t="s">
        <v>125</v>
      </c>
      <c r="B37" s="97" t="s">
        <v>126</v>
      </c>
      <c r="C37" s="97" t="s">
        <v>127</v>
      </c>
      <c r="D37" s="197" t="s">
        <v>128</v>
      </c>
      <c r="E37" s="198" t="s">
        <v>111</v>
      </c>
      <c r="F37" s="198" t="s">
        <v>29</v>
      </c>
      <c r="G37" s="97" t="s">
        <v>129</v>
      </c>
    </row>
    <row r="38" spans="1:7">
      <c r="A38" s="70" t="s">
        <v>130</v>
      </c>
      <c r="B38" s="71">
        <v>1</v>
      </c>
      <c r="C38" s="95">
        <v>14</v>
      </c>
      <c r="D38" s="72" t="e">
        <f>'Table of Proposed Rates- Page 6'!G5</f>
        <v>#DIV/0!</v>
      </c>
      <c r="E38" s="88" t="e">
        <f>'Table of Proposed Rates- Page 6'!$G$6*C38/1</f>
        <v>#DIV/0!</v>
      </c>
      <c r="F38" s="88" t="e">
        <f>'Table of Proposed Rates- Page 6'!$G$7*C38/1</f>
        <v>#DIV/0!</v>
      </c>
      <c r="G38" s="73" t="e">
        <f>SUM(D38:E38)</f>
        <v>#DIV/0!</v>
      </c>
    </row>
    <row r="39" spans="1:7">
      <c r="A39" s="70" t="s">
        <v>131</v>
      </c>
      <c r="B39" s="71">
        <v>2</v>
      </c>
      <c r="C39" s="95">
        <v>27</v>
      </c>
      <c r="D39" s="72" t="e">
        <f>D38</f>
        <v>#DIV/0!</v>
      </c>
      <c r="E39" s="88" t="e">
        <f>'Table of Proposed Rates- Page 6'!$G$6*C39/1</f>
        <v>#DIV/0!</v>
      </c>
      <c r="F39" s="88" t="e">
        <f>'Table of Proposed Rates- Page 6'!$G$7*C39/1</f>
        <v>#DIV/0!</v>
      </c>
      <c r="G39" s="73" t="e">
        <f t="shared" ref="G39:G45" si="8">SUM(D39:F39)</f>
        <v>#DIV/0!</v>
      </c>
    </row>
    <row r="40" spans="1:7">
      <c r="A40" s="71">
        <v>1</v>
      </c>
      <c r="B40" s="71">
        <v>4</v>
      </c>
      <c r="C40" s="95">
        <v>55</v>
      </c>
      <c r="D40" s="72" t="e">
        <f t="shared" ref="D40:D45" si="9">D39</f>
        <v>#DIV/0!</v>
      </c>
      <c r="E40" s="88" t="e">
        <f>'Table of Proposed Rates- Page 6'!$G$6*C40/1</f>
        <v>#DIV/0!</v>
      </c>
      <c r="F40" s="88" t="e">
        <f>'Table of Proposed Rates- Page 6'!$G$7*C40/1</f>
        <v>#DIV/0!</v>
      </c>
      <c r="G40" s="73" t="e">
        <f t="shared" si="8"/>
        <v>#DIV/0!</v>
      </c>
    </row>
    <row r="41" spans="1:7">
      <c r="A41" s="74">
        <v>1.25</v>
      </c>
      <c r="B41" s="71">
        <v>10</v>
      </c>
      <c r="C41" s="95">
        <v>140</v>
      </c>
      <c r="D41" s="72" t="e">
        <f t="shared" si="9"/>
        <v>#DIV/0!</v>
      </c>
      <c r="E41" s="88" t="e">
        <f>'Table of Proposed Rates- Page 6'!$G$6*C41/1</f>
        <v>#DIV/0!</v>
      </c>
      <c r="F41" s="88" t="e">
        <f>'Table of Proposed Rates- Page 6'!$G$7*C41/1</f>
        <v>#DIV/0!</v>
      </c>
      <c r="G41" s="73" t="e">
        <f t="shared" si="8"/>
        <v>#DIV/0!</v>
      </c>
    </row>
    <row r="42" spans="1:7">
      <c r="A42" s="71">
        <v>2</v>
      </c>
      <c r="B42" s="71">
        <v>25</v>
      </c>
      <c r="C42" s="95">
        <v>341</v>
      </c>
      <c r="D42" s="72" t="e">
        <f t="shared" si="9"/>
        <v>#DIV/0!</v>
      </c>
      <c r="E42" s="88" t="e">
        <f>'Table of Proposed Rates- Page 6'!$G$6*C42/1</f>
        <v>#DIV/0!</v>
      </c>
      <c r="F42" s="88" t="e">
        <f>'Table of Proposed Rates- Page 6'!$G$7*C42/1</f>
        <v>#DIV/0!</v>
      </c>
      <c r="G42" s="73" t="e">
        <f t="shared" si="8"/>
        <v>#DIV/0!</v>
      </c>
    </row>
    <row r="43" spans="1:7">
      <c r="A43" s="77">
        <v>3</v>
      </c>
      <c r="B43" s="76">
        <v>45</v>
      </c>
      <c r="C43" s="95">
        <v>614</v>
      </c>
      <c r="D43" s="72" t="e">
        <f t="shared" si="9"/>
        <v>#DIV/0!</v>
      </c>
      <c r="E43" s="88" t="e">
        <f>'Table of Proposed Rates- Page 6'!$G$6*C43/1</f>
        <v>#DIV/0!</v>
      </c>
      <c r="F43" s="88" t="e">
        <f>'Table of Proposed Rates- Page 6'!$G$7*C43/1</f>
        <v>#DIV/0!</v>
      </c>
      <c r="G43" s="73" t="e">
        <f t="shared" si="8"/>
        <v>#DIV/0!</v>
      </c>
    </row>
    <row r="44" spans="1:7">
      <c r="A44" s="77">
        <v>4</v>
      </c>
      <c r="B44" s="76">
        <v>90</v>
      </c>
      <c r="C44" s="95">
        <v>1227</v>
      </c>
      <c r="D44" s="72" t="e">
        <f t="shared" si="9"/>
        <v>#DIV/0!</v>
      </c>
      <c r="E44" s="88" t="e">
        <f>'Table of Proposed Rates- Page 6'!$G$6*C44/1</f>
        <v>#DIV/0!</v>
      </c>
      <c r="F44" s="88" t="e">
        <f>'Table of Proposed Rates- Page 6'!$G$7*C44/1</f>
        <v>#DIV/0!</v>
      </c>
      <c r="G44" s="73" t="e">
        <f t="shared" si="8"/>
        <v>#DIV/0!</v>
      </c>
    </row>
    <row r="45" spans="1:7">
      <c r="A45" s="77">
        <v>6</v>
      </c>
      <c r="B45" s="76">
        <v>170</v>
      </c>
      <c r="C45" s="95">
        <v>2319</v>
      </c>
      <c r="D45" s="72" t="e">
        <f t="shared" si="9"/>
        <v>#DIV/0!</v>
      </c>
      <c r="E45" s="88" t="e">
        <f>'Table of Proposed Rates- Page 6'!$G$6*C45/1</f>
        <v>#DIV/0!</v>
      </c>
      <c r="F45" s="88" t="e">
        <f>'Table of Proposed Rates- Page 6'!$G$7*C45/1</f>
        <v>#DIV/0!</v>
      </c>
      <c r="G45" s="73" t="e">
        <f t="shared" si="8"/>
        <v>#DIV/0!</v>
      </c>
    </row>
  </sheetData>
  <mergeCells count="1">
    <mergeCell ref="F1:G1"/>
  </mergeCells>
  <pageMargins left="0.70866141732283472" right="0.70866141732283472" top="0.27559055118110237" bottom="0.27559055118110237" header="0.31496062992125984" footer="0.31496062992125984"/>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Rate Calculator- Page 5 (2)</vt:lpstr>
      <vt:lpstr>Instructions</vt:lpstr>
      <vt:lpstr>Overview-Page 1</vt:lpstr>
      <vt:lpstr>WCS-Page 2</vt:lpstr>
      <vt:lpstr>Financial Projections-Page 3</vt:lpstr>
      <vt:lpstr>Explanations-Page 4</vt:lpstr>
      <vt:lpstr>Rate Calculator- Page 5</vt:lpstr>
      <vt:lpstr>Table of Proposed Rates- Page 6</vt:lpstr>
      <vt:lpstr>Minimum Quarterly- Page 7</vt:lpstr>
      <vt:lpstr>Proof of Revenue-Page 8</vt:lpstr>
      <vt:lpstr>'Financial Projections-Page 3'!Print_Titles</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Gerry</dc:creator>
  <cp:lastModifiedBy>acloutier</cp:lastModifiedBy>
  <cp:lastPrinted>2014-02-05T19:44:32Z</cp:lastPrinted>
  <dcterms:created xsi:type="dcterms:W3CDTF">2012-03-16T13:54:22Z</dcterms:created>
  <dcterms:modified xsi:type="dcterms:W3CDTF">2016-11-21T20:37:13Z</dcterms:modified>
</cp:coreProperties>
</file>