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D677" lockStructure="1"/>
  <bookViews>
    <workbookView xWindow="120" yWindow="348" windowWidth="15576" windowHeight="9780" firstSheet="1" activeTab="4"/>
  </bookViews>
  <sheets>
    <sheet name="Even Annual" sheetId="7" r:id="rId1"/>
    <sheet name="Chart2" sheetId="31" r:id="rId2"/>
    <sheet name="NPV of Rate Increases" sheetId="10" r:id="rId3"/>
    <sheet name="Price of Energy" sheetId="29" r:id="rId4"/>
    <sheet name="POE Study Period" sheetId="32" r:id="rId5"/>
  </sheets>
  <calcPr calcId="145621"/>
</workbook>
</file>

<file path=xl/calcChain.xml><?xml version="1.0" encoding="utf-8"?>
<calcChain xmlns="http://schemas.openxmlformats.org/spreadsheetml/2006/main">
  <c r="C100" i="29" l="1"/>
  <c r="C24" i="10" l="1"/>
  <c r="D87" i="10"/>
  <c r="E87" i="10"/>
  <c r="F87" i="10"/>
  <c r="G87" i="10"/>
  <c r="H87" i="10"/>
  <c r="I87" i="10"/>
  <c r="J87" i="10"/>
  <c r="K87" i="10"/>
  <c r="L87" i="10"/>
  <c r="M87" i="10"/>
  <c r="N87" i="10"/>
  <c r="O87" i="10"/>
  <c r="P87" i="10"/>
  <c r="Q87" i="10"/>
  <c r="R87" i="10"/>
  <c r="S87" i="10"/>
  <c r="T87" i="10"/>
  <c r="U87" i="10"/>
  <c r="V87" i="10"/>
  <c r="W87" i="10"/>
  <c r="X87" i="10"/>
  <c r="Y87" i="10"/>
  <c r="Z87" i="10"/>
  <c r="AA87" i="10"/>
  <c r="AB87" i="10"/>
  <c r="AC87" i="10"/>
  <c r="AD87" i="10"/>
  <c r="AE87" i="10"/>
  <c r="AF87" i="10"/>
  <c r="AG87" i="10"/>
  <c r="AH87" i="10"/>
  <c r="AI87" i="10"/>
  <c r="AJ87" i="10"/>
  <c r="AK87" i="10"/>
  <c r="AL87" i="10"/>
  <c r="AM87" i="10"/>
  <c r="AN87" i="10"/>
  <c r="AO87" i="10"/>
  <c r="AP87" i="10"/>
  <c r="AQ87" i="10"/>
  <c r="AR87" i="10"/>
  <c r="AS87" i="10"/>
  <c r="AT87" i="10"/>
  <c r="AU87" i="10"/>
  <c r="AV87" i="10"/>
  <c r="AW87" i="10"/>
  <c r="AX87" i="10"/>
  <c r="AY87" i="10"/>
  <c r="AZ87" i="10"/>
  <c r="C87" i="10"/>
  <c r="D107" i="10"/>
  <c r="D115" i="10" s="1"/>
  <c r="D122" i="10" s="1"/>
  <c r="E107" i="10"/>
  <c r="F107" i="10"/>
  <c r="G107" i="10"/>
  <c r="G115" i="10" s="1"/>
  <c r="G122" i="10" s="1"/>
  <c r="H107" i="10"/>
  <c r="H115" i="10" s="1"/>
  <c r="H122" i="10" s="1"/>
  <c r="I107" i="10"/>
  <c r="J107" i="10"/>
  <c r="K107" i="10"/>
  <c r="K115" i="10" s="1"/>
  <c r="K122" i="10" s="1"/>
  <c r="L107" i="10"/>
  <c r="L115" i="10" s="1"/>
  <c r="L122" i="10" s="1"/>
  <c r="M107" i="10"/>
  <c r="N107" i="10"/>
  <c r="O107" i="10"/>
  <c r="O115" i="10" s="1"/>
  <c r="O122" i="10" s="1"/>
  <c r="P107" i="10"/>
  <c r="P115" i="10" s="1"/>
  <c r="P122" i="10" s="1"/>
  <c r="Q107" i="10"/>
  <c r="R107" i="10"/>
  <c r="S107" i="10"/>
  <c r="S115" i="10" s="1"/>
  <c r="S122" i="10" s="1"/>
  <c r="T107" i="10"/>
  <c r="T115" i="10" s="1"/>
  <c r="T122" i="10" s="1"/>
  <c r="U107" i="10"/>
  <c r="V107" i="10"/>
  <c r="W107" i="10"/>
  <c r="W115" i="10" s="1"/>
  <c r="W122" i="10" s="1"/>
  <c r="X107" i="10"/>
  <c r="X115" i="10" s="1"/>
  <c r="X122" i="10" s="1"/>
  <c r="Y107" i="10"/>
  <c r="Z107" i="10"/>
  <c r="AA107" i="10"/>
  <c r="AA115" i="10" s="1"/>
  <c r="AA122" i="10" s="1"/>
  <c r="AB107" i="10"/>
  <c r="AB115" i="10" s="1"/>
  <c r="AB122" i="10" s="1"/>
  <c r="AC107" i="10"/>
  <c r="AD107" i="10"/>
  <c r="AE107" i="10"/>
  <c r="AE115" i="10" s="1"/>
  <c r="AE122" i="10" s="1"/>
  <c r="AF107" i="10"/>
  <c r="AF115" i="10" s="1"/>
  <c r="AF122" i="10" s="1"/>
  <c r="AG107" i="10"/>
  <c r="AH107" i="10"/>
  <c r="AI107" i="10"/>
  <c r="AI115" i="10" s="1"/>
  <c r="AI122" i="10" s="1"/>
  <c r="AJ107" i="10"/>
  <c r="AJ115" i="10" s="1"/>
  <c r="AJ122" i="10" s="1"/>
  <c r="AK107" i="10"/>
  <c r="AL107" i="10"/>
  <c r="AM107" i="10"/>
  <c r="AM115" i="10" s="1"/>
  <c r="AM122" i="10" s="1"/>
  <c r="AN107" i="10"/>
  <c r="AN115" i="10" s="1"/>
  <c r="AN122" i="10" s="1"/>
  <c r="AO107" i="10"/>
  <c r="AP107" i="10"/>
  <c r="AQ107" i="10"/>
  <c r="AQ115" i="10" s="1"/>
  <c r="AQ122" i="10" s="1"/>
  <c r="AR107" i="10"/>
  <c r="AR115" i="10" s="1"/>
  <c r="AR122" i="10" s="1"/>
  <c r="AS107" i="10"/>
  <c r="AT107" i="10"/>
  <c r="AU107" i="10"/>
  <c r="AU115" i="10" s="1"/>
  <c r="AU122" i="10" s="1"/>
  <c r="AV107" i="10"/>
  <c r="AV115" i="10" s="1"/>
  <c r="AV122" i="10" s="1"/>
  <c r="AW107" i="10"/>
  <c r="AX107" i="10"/>
  <c r="AY107" i="10"/>
  <c r="AY115" i="10" s="1"/>
  <c r="AY122" i="10" s="1"/>
  <c r="AZ107" i="10"/>
  <c r="AZ115" i="10" s="1"/>
  <c r="AZ122" i="10" s="1"/>
  <c r="C107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AI66" i="10"/>
  <c r="AJ66" i="10"/>
  <c r="AK66" i="10"/>
  <c r="AL66" i="10"/>
  <c r="AM66" i="10"/>
  <c r="AN66" i="10"/>
  <c r="AO66" i="10"/>
  <c r="AP66" i="10"/>
  <c r="AQ66" i="10"/>
  <c r="AR66" i="10"/>
  <c r="AS66" i="10"/>
  <c r="AT66" i="10"/>
  <c r="AU66" i="10"/>
  <c r="AV66" i="10"/>
  <c r="AW66" i="10"/>
  <c r="AX66" i="10"/>
  <c r="AY66" i="10"/>
  <c r="AZ66" i="10"/>
  <c r="C66" i="10"/>
  <c r="AX115" i="10" l="1"/>
  <c r="AX122" i="10" s="1"/>
  <c r="AT115" i="10"/>
  <c r="AT122" i="10" s="1"/>
  <c r="AL115" i="10"/>
  <c r="AL122" i="10" s="1"/>
  <c r="AD115" i="10"/>
  <c r="AD122" i="10" s="1"/>
  <c r="Z115" i="10"/>
  <c r="Z122" i="10" s="1"/>
  <c r="R115" i="10"/>
  <c r="R122" i="10" s="1"/>
  <c r="N115" i="10"/>
  <c r="N122" i="10" s="1"/>
  <c r="J115" i="10"/>
  <c r="J122" i="10" s="1"/>
  <c r="C115" i="10"/>
  <c r="C122" i="10" s="1"/>
  <c r="AW115" i="10"/>
  <c r="AW122" i="10" s="1"/>
  <c r="AS115" i="10"/>
  <c r="AS122" i="10" s="1"/>
  <c r="AO115" i="10"/>
  <c r="AO122" i="10" s="1"/>
  <c r="AK115" i="10"/>
  <c r="AK122" i="10" s="1"/>
  <c r="AG115" i="10"/>
  <c r="AG122" i="10" s="1"/>
  <c r="AC115" i="10"/>
  <c r="AC122" i="10" s="1"/>
  <c r="Y115" i="10"/>
  <c r="Y122" i="10" s="1"/>
  <c r="U115" i="10"/>
  <c r="U122" i="10" s="1"/>
  <c r="Q115" i="10"/>
  <c r="Q122" i="10" s="1"/>
  <c r="M115" i="10"/>
  <c r="M122" i="10" s="1"/>
  <c r="I115" i="10"/>
  <c r="I122" i="10" s="1"/>
  <c r="E115" i="10"/>
  <c r="E122" i="10" s="1"/>
  <c r="AP115" i="10"/>
  <c r="AP122" i="10" s="1"/>
  <c r="AH115" i="10"/>
  <c r="AH122" i="10" s="1"/>
  <c r="V115" i="10"/>
  <c r="V122" i="10" s="1"/>
  <c r="F115" i="10"/>
  <c r="F122" i="10" s="1"/>
  <c r="C28" i="10" l="1"/>
  <c r="AB108" i="10"/>
  <c r="I103" i="10"/>
  <c r="D106" i="10" l="1"/>
  <c r="E106" i="10"/>
  <c r="F106" i="10"/>
  <c r="G106" i="10"/>
  <c r="H106" i="10"/>
  <c r="I106" i="10"/>
  <c r="J106" i="10"/>
  <c r="K106" i="10"/>
  <c r="L106" i="10"/>
  <c r="M106" i="10"/>
  <c r="N106" i="10"/>
  <c r="O106" i="10"/>
  <c r="P106" i="10"/>
  <c r="Q106" i="10"/>
  <c r="R106" i="10"/>
  <c r="S106" i="10"/>
  <c r="T106" i="10"/>
  <c r="U106" i="10"/>
  <c r="V106" i="10"/>
  <c r="W106" i="10"/>
  <c r="X106" i="10"/>
  <c r="Y106" i="10"/>
  <c r="Z106" i="10"/>
  <c r="AA106" i="10"/>
  <c r="AB106" i="10"/>
  <c r="AC106" i="10"/>
  <c r="AD106" i="10"/>
  <c r="AE106" i="10"/>
  <c r="AF106" i="10"/>
  <c r="AG106" i="10"/>
  <c r="AH106" i="10"/>
  <c r="AI106" i="10"/>
  <c r="AJ106" i="10"/>
  <c r="AK106" i="10"/>
  <c r="AL106" i="10"/>
  <c r="AM106" i="10"/>
  <c r="AN106" i="10"/>
  <c r="AO106" i="10"/>
  <c r="AP106" i="10"/>
  <c r="AQ106" i="10"/>
  <c r="AR106" i="10"/>
  <c r="AS106" i="10"/>
  <c r="AT106" i="10"/>
  <c r="AU106" i="10"/>
  <c r="AV106" i="10"/>
  <c r="AW106" i="10"/>
  <c r="AX106" i="10"/>
  <c r="AY106" i="10"/>
  <c r="AZ106" i="10"/>
  <c r="C106" i="10"/>
  <c r="D86" i="10"/>
  <c r="E86" i="10"/>
  <c r="F86" i="10"/>
  <c r="G86" i="10"/>
  <c r="H86" i="10"/>
  <c r="I86" i="10"/>
  <c r="J86" i="10"/>
  <c r="K86" i="10"/>
  <c r="L86" i="10"/>
  <c r="M86" i="10"/>
  <c r="N86" i="10"/>
  <c r="O86" i="10"/>
  <c r="P86" i="10"/>
  <c r="Q86" i="10"/>
  <c r="R86" i="10"/>
  <c r="S86" i="10"/>
  <c r="T86" i="10"/>
  <c r="U86" i="10"/>
  <c r="V86" i="10"/>
  <c r="W86" i="10"/>
  <c r="X86" i="10"/>
  <c r="Y86" i="10"/>
  <c r="Z86" i="10"/>
  <c r="AA86" i="10"/>
  <c r="AB86" i="10"/>
  <c r="AC86" i="10"/>
  <c r="AD86" i="10"/>
  <c r="AE86" i="10"/>
  <c r="AF86" i="10"/>
  <c r="AG86" i="10"/>
  <c r="AH86" i="10"/>
  <c r="AI86" i="10"/>
  <c r="AJ86" i="10"/>
  <c r="AK86" i="10"/>
  <c r="AL86" i="10"/>
  <c r="AM86" i="10"/>
  <c r="AN86" i="10"/>
  <c r="AO86" i="10"/>
  <c r="AP86" i="10"/>
  <c r="AQ86" i="10"/>
  <c r="AR86" i="10"/>
  <c r="AS86" i="10"/>
  <c r="AT86" i="10"/>
  <c r="AU86" i="10"/>
  <c r="AV86" i="10"/>
  <c r="AW86" i="10"/>
  <c r="AX86" i="10"/>
  <c r="AY86" i="10"/>
  <c r="AZ86" i="10"/>
  <c r="C86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AJ65" i="10"/>
  <c r="AK65" i="10"/>
  <c r="AL65" i="10"/>
  <c r="AM65" i="10"/>
  <c r="AN65" i="10"/>
  <c r="AO65" i="10"/>
  <c r="AP65" i="10"/>
  <c r="AQ65" i="10"/>
  <c r="AR65" i="10"/>
  <c r="AS65" i="10"/>
  <c r="AT65" i="10"/>
  <c r="AU65" i="10"/>
  <c r="AV65" i="10"/>
  <c r="AW65" i="10"/>
  <c r="AX65" i="10"/>
  <c r="AY65" i="10"/>
  <c r="AZ65" i="10"/>
  <c r="C65" i="10"/>
  <c r="I67" i="10"/>
  <c r="P67" i="10"/>
  <c r="V67" i="10"/>
  <c r="AB67" i="10"/>
  <c r="C99" i="29"/>
  <c r="C98" i="29"/>
  <c r="C97" i="29"/>
  <c r="C96" i="29"/>
  <c r="C95" i="29"/>
  <c r="C94" i="29"/>
  <c r="C93" i="29"/>
  <c r="C92" i="29"/>
  <c r="AX114" i="10" l="1"/>
  <c r="AX121" i="10" s="1"/>
  <c r="AP114" i="10"/>
  <c r="AP121" i="10" s="1"/>
  <c r="AH114" i="10"/>
  <c r="AH121" i="10" s="1"/>
  <c r="AW114" i="10"/>
  <c r="AW121" i="10" s="1"/>
  <c r="AO114" i="10"/>
  <c r="AO121" i="10" s="1"/>
  <c r="AG114" i="10"/>
  <c r="AG121" i="10" s="1"/>
  <c r="U114" i="10"/>
  <c r="U121" i="10" s="1"/>
  <c r="M114" i="10"/>
  <c r="M121" i="10" s="1"/>
  <c r="E114" i="10"/>
  <c r="E121" i="10" s="1"/>
  <c r="AT114" i="10"/>
  <c r="AT121" i="10" s="1"/>
  <c r="AL114" i="10"/>
  <c r="AL121" i="10" s="1"/>
  <c r="AD114" i="10"/>
  <c r="AD121" i="10" s="1"/>
  <c r="C114" i="10"/>
  <c r="C121" i="10" s="1"/>
  <c r="AS114" i="10"/>
  <c r="AS121" i="10" s="1"/>
  <c r="AK114" i="10"/>
  <c r="AK121" i="10" s="1"/>
  <c r="Y114" i="10"/>
  <c r="Y121" i="10" s="1"/>
  <c r="Q114" i="10"/>
  <c r="Q121" i="10" s="1"/>
  <c r="I114" i="10"/>
  <c r="I121" i="10" s="1"/>
  <c r="AZ114" i="10"/>
  <c r="AZ121" i="10" s="1"/>
  <c r="AV114" i="10"/>
  <c r="AV121" i="10" s="1"/>
  <c r="AR114" i="10"/>
  <c r="AR121" i="10" s="1"/>
  <c r="AN114" i="10"/>
  <c r="AN121" i="10" s="1"/>
  <c r="AJ114" i="10"/>
  <c r="AJ121" i="10" s="1"/>
  <c r="AF114" i="10"/>
  <c r="AF121" i="10" s="1"/>
  <c r="AB114" i="10"/>
  <c r="AB121" i="10" s="1"/>
  <c r="X114" i="10"/>
  <c r="X121" i="10" s="1"/>
  <c r="T114" i="10"/>
  <c r="T121" i="10" s="1"/>
  <c r="P114" i="10"/>
  <c r="P121" i="10" s="1"/>
  <c r="L114" i="10"/>
  <c r="L121" i="10" s="1"/>
  <c r="H114" i="10"/>
  <c r="H121" i="10" s="1"/>
  <c r="D114" i="10"/>
  <c r="D121" i="10" s="1"/>
  <c r="AY114" i="10"/>
  <c r="AY121" i="10" s="1"/>
  <c r="AU114" i="10"/>
  <c r="AU121" i="10" s="1"/>
  <c r="AQ114" i="10"/>
  <c r="AQ121" i="10" s="1"/>
  <c r="AM114" i="10"/>
  <c r="AM121" i="10" s="1"/>
  <c r="AI114" i="10"/>
  <c r="AI121" i="10" s="1"/>
  <c r="AE114" i="10"/>
  <c r="AE121" i="10" s="1"/>
  <c r="AA114" i="10"/>
  <c r="AA121" i="10" s="1"/>
  <c r="W114" i="10"/>
  <c r="W121" i="10" s="1"/>
  <c r="S114" i="10"/>
  <c r="S121" i="10" s="1"/>
  <c r="O114" i="10"/>
  <c r="O121" i="10" s="1"/>
  <c r="K114" i="10"/>
  <c r="K121" i="10" s="1"/>
  <c r="G114" i="10"/>
  <c r="G121" i="10" s="1"/>
  <c r="Z114" i="10"/>
  <c r="Z121" i="10" s="1"/>
  <c r="V114" i="10"/>
  <c r="V121" i="10" s="1"/>
  <c r="R114" i="10"/>
  <c r="R121" i="10" s="1"/>
  <c r="N114" i="10"/>
  <c r="N121" i="10" s="1"/>
  <c r="J114" i="10"/>
  <c r="J121" i="10" s="1"/>
  <c r="F114" i="10"/>
  <c r="F121" i="10" s="1"/>
  <c r="AC114" i="10"/>
  <c r="AC121" i="10" s="1"/>
  <c r="AM14" i="29"/>
  <c r="AN14" i="29" s="1"/>
  <c r="AO14" i="29" s="1"/>
  <c r="AP14" i="29" s="1"/>
  <c r="AQ14" i="29" s="1"/>
  <c r="AR14" i="29" s="1"/>
  <c r="AS14" i="29" s="1"/>
  <c r="AT14" i="29" s="1"/>
  <c r="AU14" i="29" s="1"/>
  <c r="AV14" i="29" s="1"/>
  <c r="AW14" i="29" s="1"/>
  <c r="AX14" i="29" s="1"/>
  <c r="AY14" i="29" s="1"/>
  <c r="AZ14" i="29" s="1"/>
  <c r="D103" i="10" l="1"/>
  <c r="E103" i="10"/>
  <c r="F103" i="10"/>
  <c r="G103" i="10"/>
  <c r="H103" i="10"/>
  <c r="J103" i="10"/>
  <c r="K103" i="10"/>
  <c r="L103" i="10"/>
  <c r="M103" i="10"/>
  <c r="N103" i="10"/>
  <c r="O103" i="10"/>
  <c r="P103" i="10"/>
  <c r="Q103" i="10"/>
  <c r="R103" i="10"/>
  <c r="S103" i="10"/>
  <c r="T103" i="10"/>
  <c r="U103" i="10"/>
  <c r="V103" i="10"/>
  <c r="W103" i="10"/>
  <c r="X103" i="10"/>
  <c r="Y103" i="10"/>
  <c r="Z103" i="10"/>
  <c r="AA103" i="10"/>
  <c r="AB103" i="10"/>
  <c r="AC103" i="10"/>
  <c r="AD103" i="10"/>
  <c r="AE103" i="10"/>
  <c r="AF103" i="10"/>
  <c r="AG103" i="10"/>
  <c r="AH103" i="10"/>
  <c r="AI103" i="10"/>
  <c r="AJ103" i="10"/>
  <c r="AK103" i="10"/>
  <c r="AL103" i="10"/>
  <c r="AM103" i="10"/>
  <c r="AN103" i="10"/>
  <c r="AO103" i="10"/>
  <c r="AP103" i="10"/>
  <c r="AQ103" i="10"/>
  <c r="AR103" i="10"/>
  <c r="AS103" i="10"/>
  <c r="AT103" i="10"/>
  <c r="AU103" i="10"/>
  <c r="AV103" i="10"/>
  <c r="AW103" i="10"/>
  <c r="AX103" i="10"/>
  <c r="AY103" i="10"/>
  <c r="AZ103" i="10"/>
  <c r="D104" i="10"/>
  <c r="E104" i="10"/>
  <c r="F104" i="10"/>
  <c r="G104" i="10"/>
  <c r="H104" i="10"/>
  <c r="I104" i="10"/>
  <c r="J104" i="10"/>
  <c r="K104" i="10"/>
  <c r="L104" i="10"/>
  <c r="M104" i="10"/>
  <c r="N104" i="10"/>
  <c r="O104" i="10"/>
  <c r="P104" i="10"/>
  <c r="Q104" i="10"/>
  <c r="R104" i="10"/>
  <c r="S104" i="10"/>
  <c r="T104" i="10"/>
  <c r="U104" i="10"/>
  <c r="V104" i="10"/>
  <c r="W104" i="10"/>
  <c r="X104" i="10"/>
  <c r="Y104" i="10"/>
  <c r="Z104" i="10"/>
  <c r="AA104" i="10"/>
  <c r="AB104" i="10"/>
  <c r="AC104" i="10"/>
  <c r="AD104" i="10"/>
  <c r="AE104" i="10"/>
  <c r="AF104" i="10"/>
  <c r="AG104" i="10"/>
  <c r="AH104" i="10"/>
  <c r="AI104" i="10"/>
  <c r="AJ104" i="10"/>
  <c r="AK104" i="10"/>
  <c r="AL104" i="10"/>
  <c r="AM104" i="10"/>
  <c r="AN104" i="10"/>
  <c r="AO104" i="10"/>
  <c r="AP104" i="10"/>
  <c r="AQ104" i="10"/>
  <c r="AR104" i="10"/>
  <c r="AS104" i="10"/>
  <c r="AT104" i="10"/>
  <c r="AU104" i="10"/>
  <c r="AV104" i="10"/>
  <c r="AW104" i="10"/>
  <c r="AX104" i="10"/>
  <c r="AY104" i="10"/>
  <c r="AZ104" i="10"/>
  <c r="D105" i="10"/>
  <c r="E105" i="10"/>
  <c r="F105" i="10"/>
  <c r="G105" i="10"/>
  <c r="H105" i="10"/>
  <c r="I105" i="10"/>
  <c r="J105" i="10"/>
  <c r="K105" i="10"/>
  <c r="L105" i="10"/>
  <c r="M105" i="10"/>
  <c r="N105" i="10"/>
  <c r="O105" i="10"/>
  <c r="P105" i="10"/>
  <c r="Q105" i="10"/>
  <c r="R105" i="10"/>
  <c r="S105" i="10"/>
  <c r="T105" i="10"/>
  <c r="U105" i="10"/>
  <c r="V105" i="10"/>
  <c r="W105" i="10"/>
  <c r="X105" i="10"/>
  <c r="Y105" i="10"/>
  <c r="Z105" i="10"/>
  <c r="AA105" i="10"/>
  <c r="AB105" i="10"/>
  <c r="AC105" i="10"/>
  <c r="AD105" i="10"/>
  <c r="AE105" i="10"/>
  <c r="AF105" i="10"/>
  <c r="AG105" i="10"/>
  <c r="AH105" i="10"/>
  <c r="AI105" i="10"/>
  <c r="AJ105" i="10"/>
  <c r="AK105" i="10"/>
  <c r="AL105" i="10"/>
  <c r="AM105" i="10"/>
  <c r="AN105" i="10"/>
  <c r="AO105" i="10"/>
  <c r="AP105" i="10"/>
  <c r="AQ105" i="10"/>
  <c r="AR105" i="10"/>
  <c r="AS105" i="10"/>
  <c r="AT105" i="10"/>
  <c r="AU105" i="10"/>
  <c r="AV105" i="10"/>
  <c r="AW105" i="10"/>
  <c r="AX105" i="10"/>
  <c r="AY105" i="10"/>
  <c r="AZ105" i="10"/>
  <c r="D108" i="10"/>
  <c r="D116" i="10" s="1"/>
  <c r="D123" i="10" s="1"/>
  <c r="E108" i="10"/>
  <c r="E116" i="10" s="1"/>
  <c r="E123" i="10" s="1"/>
  <c r="F108" i="10"/>
  <c r="F116" i="10" s="1"/>
  <c r="F123" i="10" s="1"/>
  <c r="G108" i="10"/>
  <c r="G116" i="10" s="1"/>
  <c r="G123" i="10" s="1"/>
  <c r="H108" i="10"/>
  <c r="H116" i="10" s="1"/>
  <c r="H123" i="10" s="1"/>
  <c r="I108" i="10"/>
  <c r="I116" i="10" s="1"/>
  <c r="I123" i="10" s="1"/>
  <c r="J108" i="10"/>
  <c r="J116" i="10" s="1"/>
  <c r="J123" i="10" s="1"/>
  <c r="K108" i="10"/>
  <c r="K116" i="10" s="1"/>
  <c r="K123" i="10" s="1"/>
  <c r="L108" i="10"/>
  <c r="L116" i="10" s="1"/>
  <c r="L123" i="10" s="1"/>
  <c r="M108" i="10"/>
  <c r="M116" i="10" s="1"/>
  <c r="M123" i="10" s="1"/>
  <c r="N108" i="10"/>
  <c r="N116" i="10" s="1"/>
  <c r="N123" i="10" s="1"/>
  <c r="O108" i="10"/>
  <c r="O116" i="10" s="1"/>
  <c r="O123" i="10" s="1"/>
  <c r="P108" i="10"/>
  <c r="P116" i="10" s="1"/>
  <c r="P123" i="10" s="1"/>
  <c r="Q108" i="10"/>
  <c r="Q116" i="10" s="1"/>
  <c r="Q123" i="10" s="1"/>
  <c r="R108" i="10"/>
  <c r="R116" i="10" s="1"/>
  <c r="R123" i="10" s="1"/>
  <c r="S108" i="10"/>
  <c r="S116" i="10" s="1"/>
  <c r="S123" i="10" s="1"/>
  <c r="T108" i="10"/>
  <c r="T116" i="10" s="1"/>
  <c r="T123" i="10" s="1"/>
  <c r="U108" i="10"/>
  <c r="U116" i="10" s="1"/>
  <c r="U123" i="10" s="1"/>
  <c r="V108" i="10"/>
  <c r="V116" i="10" s="1"/>
  <c r="V123" i="10" s="1"/>
  <c r="W108" i="10"/>
  <c r="W116" i="10" s="1"/>
  <c r="W123" i="10" s="1"/>
  <c r="X108" i="10"/>
  <c r="X116" i="10" s="1"/>
  <c r="X123" i="10" s="1"/>
  <c r="Y108" i="10"/>
  <c r="Y116" i="10" s="1"/>
  <c r="Y123" i="10" s="1"/>
  <c r="Z108" i="10"/>
  <c r="Z116" i="10" s="1"/>
  <c r="Z123" i="10" s="1"/>
  <c r="AA108" i="10"/>
  <c r="AA116" i="10" s="1"/>
  <c r="AA123" i="10" s="1"/>
  <c r="AB116" i="10"/>
  <c r="AB123" i="10" s="1"/>
  <c r="AC108" i="10"/>
  <c r="AC116" i="10" s="1"/>
  <c r="AC123" i="10" s="1"/>
  <c r="AD108" i="10"/>
  <c r="AD116" i="10" s="1"/>
  <c r="AD123" i="10" s="1"/>
  <c r="AE108" i="10"/>
  <c r="AE116" i="10" s="1"/>
  <c r="AE123" i="10" s="1"/>
  <c r="AF108" i="10"/>
  <c r="AF116" i="10" s="1"/>
  <c r="AF123" i="10" s="1"/>
  <c r="AG108" i="10"/>
  <c r="AG116" i="10" s="1"/>
  <c r="AG123" i="10" s="1"/>
  <c r="AH108" i="10"/>
  <c r="AH116" i="10" s="1"/>
  <c r="AH123" i="10" s="1"/>
  <c r="AI108" i="10"/>
  <c r="AI116" i="10" s="1"/>
  <c r="AI123" i="10" s="1"/>
  <c r="AJ108" i="10"/>
  <c r="AJ116" i="10" s="1"/>
  <c r="AJ123" i="10" s="1"/>
  <c r="AK108" i="10"/>
  <c r="AK116" i="10" s="1"/>
  <c r="AK123" i="10" s="1"/>
  <c r="AL108" i="10"/>
  <c r="AL116" i="10" s="1"/>
  <c r="AL123" i="10" s="1"/>
  <c r="AM108" i="10"/>
  <c r="AM116" i="10" s="1"/>
  <c r="AM123" i="10" s="1"/>
  <c r="AN108" i="10"/>
  <c r="AN116" i="10" s="1"/>
  <c r="AN123" i="10" s="1"/>
  <c r="AO108" i="10"/>
  <c r="AO116" i="10" s="1"/>
  <c r="AO123" i="10" s="1"/>
  <c r="AP108" i="10"/>
  <c r="AP116" i="10" s="1"/>
  <c r="AP123" i="10" s="1"/>
  <c r="AQ108" i="10"/>
  <c r="AQ116" i="10" s="1"/>
  <c r="AQ123" i="10" s="1"/>
  <c r="AR108" i="10"/>
  <c r="AR116" i="10" s="1"/>
  <c r="AR123" i="10" s="1"/>
  <c r="AS108" i="10"/>
  <c r="AS116" i="10" s="1"/>
  <c r="AS123" i="10" s="1"/>
  <c r="AT108" i="10"/>
  <c r="AT116" i="10" s="1"/>
  <c r="AT123" i="10" s="1"/>
  <c r="AU108" i="10"/>
  <c r="AU116" i="10" s="1"/>
  <c r="AU123" i="10" s="1"/>
  <c r="AV108" i="10"/>
  <c r="AV116" i="10" s="1"/>
  <c r="AV123" i="10" s="1"/>
  <c r="AW108" i="10"/>
  <c r="AW116" i="10" s="1"/>
  <c r="AW123" i="10" s="1"/>
  <c r="AX108" i="10"/>
  <c r="AX116" i="10" s="1"/>
  <c r="AX123" i="10" s="1"/>
  <c r="AY108" i="10"/>
  <c r="AY116" i="10" s="1"/>
  <c r="AY123" i="10" s="1"/>
  <c r="AZ108" i="10"/>
  <c r="AZ116" i="10" s="1"/>
  <c r="AZ123" i="10" s="1"/>
  <c r="C104" i="10"/>
  <c r="C105" i="10"/>
  <c r="C108" i="10"/>
  <c r="C116" i="10" s="1"/>
  <c r="C123" i="10" s="1"/>
  <c r="C103" i="10"/>
  <c r="F62" i="10" l="1"/>
  <c r="F111" i="10" s="1"/>
  <c r="F118" i="10" s="1"/>
  <c r="G62" i="10"/>
  <c r="G111" i="10" s="1"/>
  <c r="G118" i="10" s="1"/>
  <c r="H62" i="10"/>
  <c r="H111" i="10" s="1"/>
  <c r="H118" i="10" s="1"/>
  <c r="I62" i="10"/>
  <c r="I111" i="10" s="1"/>
  <c r="I118" i="10" s="1"/>
  <c r="J62" i="10"/>
  <c r="J111" i="10" s="1"/>
  <c r="J118" i="10" s="1"/>
  <c r="K62" i="10"/>
  <c r="K111" i="10" s="1"/>
  <c r="K118" i="10" s="1"/>
  <c r="L62" i="10"/>
  <c r="L111" i="10" s="1"/>
  <c r="L118" i="10" s="1"/>
  <c r="M62" i="10"/>
  <c r="M111" i="10" s="1"/>
  <c r="M118" i="10" s="1"/>
  <c r="N62" i="10"/>
  <c r="N111" i="10" s="1"/>
  <c r="N118" i="10" s="1"/>
  <c r="O62" i="10"/>
  <c r="O111" i="10" s="1"/>
  <c r="O118" i="10" s="1"/>
  <c r="P62" i="10"/>
  <c r="P111" i="10" s="1"/>
  <c r="P118" i="10" s="1"/>
  <c r="Q62" i="10"/>
  <c r="Q111" i="10" s="1"/>
  <c r="Q118" i="10" s="1"/>
  <c r="R62" i="10"/>
  <c r="R111" i="10" s="1"/>
  <c r="R118" i="10" s="1"/>
  <c r="S62" i="10"/>
  <c r="S111" i="10" s="1"/>
  <c r="S118" i="10" s="1"/>
  <c r="T62" i="10"/>
  <c r="T111" i="10" s="1"/>
  <c r="T118" i="10" s="1"/>
  <c r="U62" i="10"/>
  <c r="U111" i="10" s="1"/>
  <c r="U118" i="10" s="1"/>
  <c r="V62" i="10"/>
  <c r="V111" i="10" s="1"/>
  <c r="V118" i="10" s="1"/>
  <c r="W62" i="10"/>
  <c r="W111" i="10" s="1"/>
  <c r="W118" i="10" s="1"/>
  <c r="X62" i="10"/>
  <c r="X111" i="10" s="1"/>
  <c r="X118" i="10" s="1"/>
  <c r="Y62" i="10"/>
  <c r="Y111" i="10" s="1"/>
  <c r="Y118" i="10" s="1"/>
  <c r="Z62" i="10"/>
  <c r="Z111" i="10" s="1"/>
  <c r="Z118" i="10" s="1"/>
  <c r="AA62" i="10"/>
  <c r="AA111" i="10" s="1"/>
  <c r="AA118" i="10" s="1"/>
  <c r="AB62" i="10"/>
  <c r="AB111" i="10" s="1"/>
  <c r="AB118" i="10" s="1"/>
  <c r="AC62" i="10"/>
  <c r="AC111" i="10" s="1"/>
  <c r="AC118" i="10" s="1"/>
  <c r="AD62" i="10"/>
  <c r="AD111" i="10" s="1"/>
  <c r="AD118" i="10" s="1"/>
  <c r="AE62" i="10"/>
  <c r="AE111" i="10" s="1"/>
  <c r="AE118" i="10" s="1"/>
  <c r="AF62" i="10"/>
  <c r="AF111" i="10" s="1"/>
  <c r="AF118" i="10" s="1"/>
  <c r="AG62" i="10"/>
  <c r="AG111" i="10" s="1"/>
  <c r="AG118" i="10" s="1"/>
  <c r="AH62" i="10"/>
  <c r="AH111" i="10" s="1"/>
  <c r="AH118" i="10" s="1"/>
  <c r="AI62" i="10"/>
  <c r="AI111" i="10" s="1"/>
  <c r="AI118" i="10" s="1"/>
  <c r="AJ62" i="10"/>
  <c r="AJ111" i="10" s="1"/>
  <c r="AJ118" i="10" s="1"/>
  <c r="AK62" i="10"/>
  <c r="AK111" i="10" s="1"/>
  <c r="AK118" i="10" s="1"/>
  <c r="AL62" i="10"/>
  <c r="AL111" i="10" s="1"/>
  <c r="AL118" i="10" s="1"/>
  <c r="AM62" i="10"/>
  <c r="AM111" i="10" s="1"/>
  <c r="AM118" i="10" s="1"/>
  <c r="AN62" i="10"/>
  <c r="AN111" i="10" s="1"/>
  <c r="AN118" i="10" s="1"/>
  <c r="AO62" i="10"/>
  <c r="AO111" i="10" s="1"/>
  <c r="AO118" i="10" s="1"/>
  <c r="AP62" i="10"/>
  <c r="AP111" i="10" s="1"/>
  <c r="AP118" i="10" s="1"/>
  <c r="AQ62" i="10"/>
  <c r="AQ111" i="10" s="1"/>
  <c r="AQ118" i="10" s="1"/>
  <c r="AR62" i="10"/>
  <c r="AR111" i="10" s="1"/>
  <c r="AR118" i="10" s="1"/>
  <c r="AS62" i="10"/>
  <c r="AS111" i="10" s="1"/>
  <c r="AS118" i="10" s="1"/>
  <c r="AT62" i="10"/>
  <c r="AT111" i="10" s="1"/>
  <c r="AT118" i="10" s="1"/>
  <c r="AU62" i="10"/>
  <c r="AU111" i="10" s="1"/>
  <c r="AU118" i="10" s="1"/>
  <c r="AV62" i="10"/>
  <c r="AV111" i="10" s="1"/>
  <c r="AV118" i="10" s="1"/>
  <c r="AW62" i="10"/>
  <c r="AW111" i="10" s="1"/>
  <c r="AW118" i="10" s="1"/>
  <c r="AX62" i="10"/>
  <c r="AX111" i="10" s="1"/>
  <c r="AX118" i="10" s="1"/>
  <c r="AY62" i="10"/>
  <c r="AY111" i="10" s="1"/>
  <c r="AY118" i="10" s="1"/>
  <c r="AZ62" i="10"/>
  <c r="AZ111" i="10" s="1"/>
  <c r="AZ118" i="10" s="1"/>
  <c r="F63" i="10"/>
  <c r="F112" i="10" s="1"/>
  <c r="F119" i="10" s="1"/>
  <c r="G63" i="10"/>
  <c r="G112" i="10" s="1"/>
  <c r="G119" i="10" s="1"/>
  <c r="H63" i="10"/>
  <c r="H112" i="10" s="1"/>
  <c r="H119" i="10" s="1"/>
  <c r="I63" i="10"/>
  <c r="I112" i="10" s="1"/>
  <c r="I119" i="10" s="1"/>
  <c r="J63" i="10"/>
  <c r="J112" i="10" s="1"/>
  <c r="J119" i="10" s="1"/>
  <c r="K63" i="10"/>
  <c r="K112" i="10" s="1"/>
  <c r="K119" i="10" s="1"/>
  <c r="L63" i="10"/>
  <c r="L112" i="10" s="1"/>
  <c r="L119" i="10" s="1"/>
  <c r="M63" i="10"/>
  <c r="M112" i="10" s="1"/>
  <c r="M119" i="10" s="1"/>
  <c r="N63" i="10"/>
  <c r="N112" i="10" s="1"/>
  <c r="N119" i="10" s="1"/>
  <c r="O63" i="10"/>
  <c r="O112" i="10" s="1"/>
  <c r="O119" i="10" s="1"/>
  <c r="P63" i="10"/>
  <c r="P112" i="10" s="1"/>
  <c r="P119" i="10" s="1"/>
  <c r="Q63" i="10"/>
  <c r="Q112" i="10" s="1"/>
  <c r="Q119" i="10" s="1"/>
  <c r="R63" i="10"/>
  <c r="R112" i="10" s="1"/>
  <c r="R119" i="10" s="1"/>
  <c r="S63" i="10"/>
  <c r="S112" i="10" s="1"/>
  <c r="S119" i="10" s="1"/>
  <c r="T63" i="10"/>
  <c r="T112" i="10" s="1"/>
  <c r="T119" i="10" s="1"/>
  <c r="U63" i="10"/>
  <c r="U112" i="10" s="1"/>
  <c r="U119" i="10" s="1"/>
  <c r="V63" i="10"/>
  <c r="V112" i="10" s="1"/>
  <c r="V119" i="10" s="1"/>
  <c r="W63" i="10"/>
  <c r="W112" i="10" s="1"/>
  <c r="W119" i="10" s="1"/>
  <c r="X63" i="10"/>
  <c r="X112" i="10" s="1"/>
  <c r="X119" i="10" s="1"/>
  <c r="Y63" i="10"/>
  <c r="Y112" i="10" s="1"/>
  <c r="Y119" i="10" s="1"/>
  <c r="Z63" i="10"/>
  <c r="Z112" i="10" s="1"/>
  <c r="Z119" i="10" s="1"/>
  <c r="AA63" i="10"/>
  <c r="AA112" i="10" s="1"/>
  <c r="AA119" i="10" s="1"/>
  <c r="AB63" i="10"/>
  <c r="AB112" i="10" s="1"/>
  <c r="AB119" i="10" s="1"/>
  <c r="AC63" i="10"/>
  <c r="AC112" i="10" s="1"/>
  <c r="AC119" i="10" s="1"/>
  <c r="AD63" i="10"/>
  <c r="AD112" i="10" s="1"/>
  <c r="AD119" i="10" s="1"/>
  <c r="AE63" i="10"/>
  <c r="AE112" i="10" s="1"/>
  <c r="AE119" i="10" s="1"/>
  <c r="AF63" i="10"/>
  <c r="AF112" i="10" s="1"/>
  <c r="AF119" i="10" s="1"/>
  <c r="AG63" i="10"/>
  <c r="AG112" i="10" s="1"/>
  <c r="AG119" i="10" s="1"/>
  <c r="AH63" i="10"/>
  <c r="AH112" i="10" s="1"/>
  <c r="AH119" i="10" s="1"/>
  <c r="AI63" i="10"/>
  <c r="AI112" i="10" s="1"/>
  <c r="AI119" i="10" s="1"/>
  <c r="AJ63" i="10"/>
  <c r="AJ112" i="10" s="1"/>
  <c r="AJ119" i="10" s="1"/>
  <c r="AK63" i="10"/>
  <c r="AK112" i="10" s="1"/>
  <c r="AK119" i="10" s="1"/>
  <c r="AL63" i="10"/>
  <c r="AL112" i="10" s="1"/>
  <c r="AL119" i="10" s="1"/>
  <c r="AM63" i="10"/>
  <c r="AM112" i="10" s="1"/>
  <c r="AM119" i="10" s="1"/>
  <c r="AN63" i="10"/>
  <c r="AN112" i="10" s="1"/>
  <c r="AN119" i="10" s="1"/>
  <c r="AO63" i="10"/>
  <c r="AO112" i="10" s="1"/>
  <c r="AO119" i="10" s="1"/>
  <c r="AP63" i="10"/>
  <c r="AP112" i="10" s="1"/>
  <c r="AP119" i="10" s="1"/>
  <c r="AQ63" i="10"/>
  <c r="AQ112" i="10" s="1"/>
  <c r="AQ119" i="10" s="1"/>
  <c r="AR63" i="10"/>
  <c r="AR112" i="10" s="1"/>
  <c r="AR119" i="10" s="1"/>
  <c r="AS63" i="10"/>
  <c r="AS112" i="10" s="1"/>
  <c r="AS119" i="10" s="1"/>
  <c r="AT63" i="10"/>
  <c r="AT112" i="10" s="1"/>
  <c r="AT119" i="10" s="1"/>
  <c r="AU63" i="10"/>
  <c r="AU112" i="10" s="1"/>
  <c r="AU119" i="10" s="1"/>
  <c r="AV63" i="10"/>
  <c r="AV112" i="10" s="1"/>
  <c r="AV119" i="10" s="1"/>
  <c r="AW63" i="10"/>
  <c r="AW112" i="10" s="1"/>
  <c r="AW119" i="10" s="1"/>
  <c r="AX63" i="10"/>
  <c r="AX112" i="10" s="1"/>
  <c r="AX119" i="10" s="1"/>
  <c r="AY63" i="10"/>
  <c r="AY112" i="10" s="1"/>
  <c r="AY119" i="10" s="1"/>
  <c r="AZ63" i="10"/>
  <c r="AZ112" i="10" s="1"/>
  <c r="AZ119" i="10" s="1"/>
  <c r="F64" i="10"/>
  <c r="F113" i="10" s="1"/>
  <c r="F120" i="10" s="1"/>
  <c r="G64" i="10"/>
  <c r="G113" i="10" s="1"/>
  <c r="G120" i="10" s="1"/>
  <c r="H64" i="10"/>
  <c r="H113" i="10" s="1"/>
  <c r="H120" i="10" s="1"/>
  <c r="I64" i="10"/>
  <c r="I113" i="10" s="1"/>
  <c r="I120" i="10" s="1"/>
  <c r="J64" i="10"/>
  <c r="J113" i="10" s="1"/>
  <c r="J120" i="10" s="1"/>
  <c r="K64" i="10"/>
  <c r="K113" i="10" s="1"/>
  <c r="K120" i="10" s="1"/>
  <c r="L64" i="10"/>
  <c r="L113" i="10" s="1"/>
  <c r="L120" i="10" s="1"/>
  <c r="M64" i="10"/>
  <c r="M113" i="10" s="1"/>
  <c r="M120" i="10" s="1"/>
  <c r="N64" i="10"/>
  <c r="N113" i="10" s="1"/>
  <c r="N120" i="10" s="1"/>
  <c r="O64" i="10"/>
  <c r="O113" i="10" s="1"/>
  <c r="O120" i="10" s="1"/>
  <c r="P64" i="10"/>
  <c r="P113" i="10" s="1"/>
  <c r="P120" i="10" s="1"/>
  <c r="Q64" i="10"/>
  <c r="Q113" i="10" s="1"/>
  <c r="Q120" i="10" s="1"/>
  <c r="R64" i="10"/>
  <c r="R113" i="10" s="1"/>
  <c r="R120" i="10" s="1"/>
  <c r="S64" i="10"/>
  <c r="S113" i="10" s="1"/>
  <c r="S120" i="10" s="1"/>
  <c r="T64" i="10"/>
  <c r="T113" i="10" s="1"/>
  <c r="T120" i="10" s="1"/>
  <c r="U64" i="10"/>
  <c r="U113" i="10" s="1"/>
  <c r="U120" i="10" s="1"/>
  <c r="V64" i="10"/>
  <c r="V113" i="10" s="1"/>
  <c r="V120" i="10" s="1"/>
  <c r="W64" i="10"/>
  <c r="W113" i="10" s="1"/>
  <c r="W120" i="10" s="1"/>
  <c r="X64" i="10"/>
  <c r="X113" i="10" s="1"/>
  <c r="X120" i="10" s="1"/>
  <c r="Y64" i="10"/>
  <c r="Y113" i="10" s="1"/>
  <c r="Y120" i="10" s="1"/>
  <c r="Z64" i="10"/>
  <c r="Z113" i="10" s="1"/>
  <c r="Z120" i="10" s="1"/>
  <c r="AA64" i="10"/>
  <c r="AA113" i="10" s="1"/>
  <c r="AA120" i="10" s="1"/>
  <c r="AB64" i="10"/>
  <c r="AB113" i="10" s="1"/>
  <c r="AB120" i="10" s="1"/>
  <c r="AC64" i="10"/>
  <c r="AC113" i="10" s="1"/>
  <c r="AC120" i="10" s="1"/>
  <c r="AD64" i="10"/>
  <c r="AD113" i="10" s="1"/>
  <c r="AD120" i="10" s="1"/>
  <c r="AE64" i="10"/>
  <c r="AE113" i="10" s="1"/>
  <c r="AE120" i="10" s="1"/>
  <c r="AF64" i="10"/>
  <c r="AF113" i="10" s="1"/>
  <c r="AF120" i="10" s="1"/>
  <c r="AG64" i="10"/>
  <c r="AG113" i="10" s="1"/>
  <c r="AG120" i="10" s="1"/>
  <c r="AH64" i="10"/>
  <c r="AH113" i="10" s="1"/>
  <c r="AH120" i="10" s="1"/>
  <c r="AI64" i="10"/>
  <c r="AI113" i="10" s="1"/>
  <c r="AI120" i="10" s="1"/>
  <c r="AJ64" i="10"/>
  <c r="AJ113" i="10" s="1"/>
  <c r="AJ120" i="10" s="1"/>
  <c r="AK64" i="10"/>
  <c r="AK113" i="10" s="1"/>
  <c r="AK120" i="10" s="1"/>
  <c r="AL64" i="10"/>
  <c r="AL113" i="10" s="1"/>
  <c r="AL120" i="10" s="1"/>
  <c r="AM64" i="10"/>
  <c r="AM113" i="10" s="1"/>
  <c r="AM120" i="10" s="1"/>
  <c r="AN64" i="10"/>
  <c r="AN113" i="10" s="1"/>
  <c r="AN120" i="10" s="1"/>
  <c r="AO64" i="10"/>
  <c r="AO113" i="10" s="1"/>
  <c r="AO120" i="10" s="1"/>
  <c r="AP64" i="10"/>
  <c r="AP113" i="10" s="1"/>
  <c r="AP120" i="10" s="1"/>
  <c r="AQ64" i="10"/>
  <c r="AQ113" i="10" s="1"/>
  <c r="AQ120" i="10" s="1"/>
  <c r="AR64" i="10"/>
  <c r="AR113" i="10" s="1"/>
  <c r="AR120" i="10" s="1"/>
  <c r="AS64" i="10"/>
  <c r="AS113" i="10" s="1"/>
  <c r="AS120" i="10" s="1"/>
  <c r="AT64" i="10"/>
  <c r="AT113" i="10" s="1"/>
  <c r="AT120" i="10" s="1"/>
  <c r="AU64" i="10"/>
  <c r="AU113" i="10" s="1"/>
  <c r="AU120" i="10" s="1"/>
  <c r="AV64" i="10"/>
  <c r="AV113" i="10" s="1"/>
  <c r="AV120" i="10" s="1"/>
  <c r="AW64" i="10"/>
  <c r="AW113" i="10" s="1"/>
  <c r="AW120" i="10" s="1"/>
  <c r="AX64" i="10"/>
  <c r="AX113" i="10" s="1"/>
  <c r="AX120" i="10" s="1"/>
  <c r="AY64" i="10"/>
  <c r="AY113" i="10" s="1"/>
  <c r="AY120" i="10" s="1"/>
  <c r="AZ64" i="10"/>
  <c r="AZ113" i="10" s="1"/>
  <c r="AZ120" i="10" s="1"/>
  <c r="D62" i="10"/>
  <c r="D111" i="10" s="1"/>
  <c r="D118" i="10" s="1"/>
  <c r="E62" i="10"/>
  <c r="E111" i="10" s="1"/>
  <c r="E118" i="10" s="1"/>
  <c r="D63" i="10"/>
  <c r="D112" i="10" s="1"/>
  <c r="D119" i="10" s="1"/>
  <c r="E63" i="10"/>
  <c r="E112" i="10" s="1"/>
  <c r="E119" i="10" s="1"/>
  <c r="D64" i="10"/>
  <c r="D113" i="10" s="1"/>
  <c r="D120" i="10" s="1"/>
  <c r="E64" i="10"/>
  <c r="E113" i="10" s="1"/>
  <c r="E120" i="10" s="1"/>
  <c r="C63" i="10"/>
  <c r="C112" i="10" s="1"/>
  <c r="C119" i="10" s="1"/>
  <c r="C64" i="10"/>
  <c r="C113" i="10" s="1"/>
  <c r="C120" i="10" s="1"/>
  <c r="C62" i="10"/>
  <c r="C111" i="10" s="1"/>
  <c r="C118" i="10" s="1"/>
  <c r="S81" i="29" l="1"/>
  <c r="R82" i="29"/>
  <c r="I83" i="29"/>
  <c r="AW83" i="29"/>
  <c r="S86" i="29"/>
  <c r="D44" i="29"/>
  <c r="D81" i="29" s="1"/>
  <c r="E44" i="29"/>
  <c r="E81" i="29" s="1"/>
  <c r="F44" i="29"/>
  <c r="F81" i="29" s="1"/>
  <c r="G44" i="29"/>
  <c r="G81" i="29" s="1"/>
  <c r="H44" i="29"/>
  <c r="H81" i="29" s="1"/>
  <c r="I44" i="29"/>
  <c r="I81" i="29" s="1"/>
  <c r="J44" i="29"/>
  <c r="J81" i="29" s="1"/>
  <c r="K44" i="29"/>
  <c r="K81" i="29" s="1"/>
  <c r="L44" i="29"/>
  <c r="L81" i="29" s="1"/>
  <c r="M44" i="29"/>
  <c r="M81" i="29" s="1"/>
  <c r="N44" i="29"/>
  <c r="N81" i="29" s="1"/>
  <c r="O44" i="29"/>
  <c r="O81" i="29" s="1"/>
  <c r="P44" i="29"/>
  <c r="P81" i="29" s="1"/>
  <c r="Q44" i="29"/>
  <c r="Q81" i="29" s="1"/>
  <c r="R44" i="29"/>
  <c r="R81" i="29" s="1"/>
  <c r="S44" i="29"/>
  <c r="T44" i="29"/>
  <c r="T81" i="29" s="1"/>
  <c r="U44" i="29"/>
  <c r="U81" i="29" s="1"/>
  <c r="V44" i="29"/>
  <c r="V81" i="29" s="1"/>
  <c r="W44" i="29"/>
  <c r="W81" i="29" s="1"/>
  <c r="X44" i="29"/>
  <c r="X81" i="29" s="1"/>
  <c r="Y44" i="29"/>
  <c r="Y81" i="29" s="1"/>
  <c r="Z44" i="29"/>
  <c r="Z81" i="29" s="1"/>
  <c r="AA44" i="29"/>
  <c r="AA81" i="29" s="1"/>
  <c r="AB44" i="29"/>
  <c r="AB81" i="29" s="1"/>
  <c r="AC44" i="29"/>
  <c r="AC81" i="29" s="1"/>
  <c r="AD44" i="29"/>
  <c r="AD81" i="29" s="1"/>
  <c r="AE44" i="29"/>
  <c r="AE81" i="29" s="1"/>
  <c r="AF44" i="29"/>
  <c r="AF81" i="29" s="1"/>
  <c r="AG44" i="29"/>
  <c r="AG81" i="29" s="1"/>
  <c r="AH44" i="29"/>
  <c r="AH81" i="29" s="1"/>
  <c r="AI44" i="29"/>
  <c r="AI81" i="29" s="1"/>
  <c r="AJ44" i="29"/>
  <c r="AJ81" i="29" s="1"/>
  <c r="AK44" i="29"/>
  <c r="AK81" i="29" s="1"/>
  <c r="AL44" i="29"/>
  <c r="AL81" i="29" s="1"/>
  <c r="AM44" i="29"/>
  <c r="AM81" i="29" s="1"/>
  <c r="AN44" i="29"/>
  <c r="AN81" i="29" s="1"/>
  <c r="AO44" i="29"/>
  <c r="AO81" i="29" s="1"/>
  <c r="AP44" i="29"/>
  <c r="AP81" i="29" s="1"/>
  <c r="AQ44" i="29"/>
  <c r="AQ81" i="29" s="1"/>
  <c r="AR44" i="29"/>
  <c r="AR81" i="29" s="1"/>
  <c r="AS44" i="29"/>
  <c r="AS81" i="29" s="1"/>
  <c r="AT44" i="29"/>
  <c r="AT81" i="29" s="1"/>
  <c r="AU44" i="29"/>
  <c r="AU81" i="29" s="1"/>
  <c r="AV44" i="29"/>
  <c r="AV81" i="29" s="1"/>
  <c r="AW44" i="29"/>
  <c r="AW81" i="29" s="1"/>
  <c r="AX44" i="29"/>
  <c r="AX81" i="29" s="1"/>
  <c r="AY44" i="29"/>
  <c r="AY81" i="29" s="1"/>
  <c r="AZ44" i="29"/>
  <c r="AZ81" i="29" s="1"/>
  <c r="D45" i="29"/>
  <c r="D82" i="29" s="1"/>
  <c r="E45" i="29"/>
  <c r="E82" i="29" s="1"/>
  <c r="F45" i="29"/>
  <c r="F82" i="29" s="1"/>
  <c r="G45" i="29"/>
  <c r="G82" i="29" s="1"/>
  <c r="H45" i="29"/>
  <c r="H82" i="29" s="1"/>
  <c r="I45" i="29"/>
  <c r="I82" i="29" s="1"/>
  <c r="J45" i="29"/>
  <c r="J82" i="29" s="1"/>
  <c r="K45" i="29"/>
  <c r="K82" i="29" s="1"/>
  <c r="L45" i="29"/>
  <c r="L82" i="29" s="1"/>
  <c r="M45" i="29"/>
  <c r="M82" i="29" s="1"/>
  <c r="N45" i="29"/>
  <c r="N82" i="29" s="1"/>
  <c r="O45" i="29"/>
  <c r="O82" i="29" s="1"/>
  <c r="P45" i="29"/>
  <c r="P82" i="29" s="1"/>
  <c r="Q45" i="29"/>
  <c r="Q82" i="29" s="1"/>
  <c r="R45" i="29"/>
  <c r="S45" i="29"/>
  <c r="S82" i="29" s="1"/>
  <c r="T45" i="29"/>
  <c r="T82" i="29" s="1"/>
  <c r="U45" i="29"/>
  <c r="U82" i="29" s="1"/>
  <c r="V45" i="29"/>
  <c r="V82" i="29" s="1"/>
  <c r="W45" i="29"/>
  <c r="W82" i="29" s="1"/>
  <c r="X45" i="29"/>
  <c r="X82" i="29" s="1"/>
  <c r="Y45" i="29"/>
  <c r="Y82" i="29" s="1"/>
  <c r="Z45" i="29"/>
  <c r="Z82" i="29" s="1"/>
  <c r="AA45" i="29"/>
  <c r="AA82" i="29" s="1"/>
  <c r="AB45" i="29"/>
  <c r="AB82" i="29" s="1"/>
  <c r="AC45" i="29"/>
  <c r="AC82" i="29" s="1"/>
  <c r="AD45" i="29"/>
  <c r="AD82" i="29" s="1"/>
  <c r="AE45" i="29"/>
  <c r="AE82" i="29" s="1"/>
  <c r="AF45" i="29"/>
  <c r="AF82" i="29" s="1"/>
  <c r="AG45" i="29"/>
  <c r="AG82" i="29" s="1"/>
  <c r="AH45" i="29"/>
  <c r="AH82" i="29" s="1"/>
  <c r="AI45" i="29"/>
  <c r="AI82" i="29" s="1"/>
  <c r="AJ45" i="29"/>
  <c r="AJ82" i="29" s="1"/>
  <c r="AK45" i="29"/>
  <c r="AK82" i="29" s="1"/>
  <c r="AL45" i="29"/>
  <c r="AL82" i="29" s="1"/>
  <c r="AM45" i="29"/>
  <c r="AM82" i="29" s="1"/>
  <c r="AN45" i="29"/>
  <c r="AN82" i="29" s="1"/>
  <c r="AO45" i="29"/>
  <c r="AO82" i="29" s="1"/>
  <c r="AP45" i="29"/>
  <c r="AP82" i="29" s="1"/>
  <c r="AQ45" i="29"/>
  <c r="AQ82" i="29" s="1"/>
  <c r="AR45" i="29"/>
  <c r="AR82" i="29" s="1"/>
  <c r="AS45" i="29"/>
  <c r="AS82" i="29" s="1"/>
  <c r="AT45" i="29"/>
  <c r="AT82" i="29" s="1"/>
  <c r="AU45" i="29"/>
  <c r="AU82" i="29" s="1"/>
  <c r="AV45" i="29"/>
  <c r="AV82" i="29" s="1"/>
  <c r="AW45" i="29"/>
  <c r="AW82" i="29" s="1"/>
  <c r="AX45" i="29"/>
  <c r="AX82" i="29" s="1"/>
  <c r="AY45" i="29"/>
  <c r="AY82" i="29" s="1"/>
  <c r="AZ45" i="29"/>
  <c r="AZ82" i="29" s="1"/>
  <c r="D46" i="29"/>
  <c r="D83" i="29" s="1"/>
  <c r="E46" i="29"/>
  <c r="E83" i="29" s="1"/>
  <c r="F46" i="29"/>
  <c r="F83" i="29" s="1"/>
  <c r="G46" i="29"/>
  <c r="G83" i="29" s="1"/>
  <c r="H46" i="29"/>
  <c r="H83" i="29" s="1"/>
  <c r="I46" i="29"/>
  <c r="J46" i="29"/>
  <c r="J83" i="29" s="1"/>
  <c r="K46" i="29"/>
  <c r="K83" i="29" s="1"/>
  <c r="L46" i="29"/>
  <c r="L83" i="29" s="1"/>
  <c r="M46" i="29"/>
  <c r="M83" i="29" s="1"/>
  <c r="N46" i="29"/>
  <c r="N83" i="29" s="1"/>
  <c r="O46" i="29"/>
  <c r="O83" i="29" s="1"/>
  <c r="P46" i="29"/>
  <c r="P83" i="29" s="1"/>
  <c r="Q46" i="29"/>
  <c r="Q83" i="29" s="1"/>
  <c r="R46" i="29"/>
  <c r="R83" i="29" s="1"/>
  <c r="S46" i="29"/>
  <c r="S83" i="29" s="1"/>
  <c r="T46" i="29"/>
  <c r="T83" i="29" s="1"/>
  <c r="U46" i="29"/>
  <c r="U83" i="29" s="1"/>
  <c r="V46" i="29"/>
  <c r="V83" i="29" s="1"/>
  <c r="W46" i="29"/>
  <c r="W83" i="29" s="1"/>
  <c r="X46" i="29"/>
  <c r="X83" i="29" s="1"/>
  <c r="Y46" i="29"/>
  <c r="Y83" i="29" s="1"/>
  <c r="Z46" i="29"/>
  <c r="Z83" i="29" s="1"/>
  <c r="AA46" i="29"/>
  <c r="AA83" i="29" s="1"/>
  <c r="AB46" i="29"/>
  <c r="AB83" i="29" s="1"/>
  <c r="AC46" i="29"/>
  <c r="AC83" i="29" s="1"/>
  <c r="AD46" i="29"/>
  <c r="AD83" i="29" s="1"/>
  <c r="AE46" i="29"/>
  <c r="AE83" i="29" s="1"/>
  <c r="AF46" i="29"/>
  <c r="AF83" i="29" s="1"/>
  <c r="AG46" i="29"/>
  <c r="AG83" i="29" s="1"/>
  <c r="AH46" i="29"/>
  <c r="AH83" i="29" s="1"/>
  <c r="AI46" i="29"/>
  <c r="AI83" i="29" s="1"/>
  <c r="AJ46" i="29"/>
  <c r="AJ83" i="29" s="1"/>
  <c r="AK46" i="29"/>
  <c r="AK83" i="29" s="1"/>
  <c r="AL46" i="29"/>
  <c r="AL83" i="29" s="1"/>
  <c r="AM46" i="29"/>
  <c r="AM83" i="29" s="1"/>
  <c r="AN46" i="29"/>
  <c r="AN83" i="29" s="1"/>
  <c r="AO46" i="29"/>
  <c r="AO83" i="29" s="1"/>
  <c r="AP46" i="29"/>
  <c r="AP83" i="29" s="1"/>
  <c r="AQ46" i="29"/>
  <c r="AQ83" i="29" s="1"/>
  <c r="AR46" i="29"/>
  <c r="AR83" i="29" s="1"/>
  <c r="AS46" i="29"/>
  <c r="AS83" i="29" s="1"/>
  <c r="AT46" i="29"/>
  <c r="AT83" i="29" s="1"/>
  <c r="AU46" i="29"/>
  <c r="AU83" i="29" s="1"/>
  <c r="AV46" i="29"/>
  <c r="AV83" i="29" s="1"/>
  <c r="AW46" i="29"/>
  <c r="AX46" i="29"/>
  <c r="AX83" i="29" s="1"/>
  <c r="AY46" i="29"/>
  <c r="AY83" i="29" s="1"/>
  <c r="AZ46" i="29"/>
  <c r="AZ83" i="29" s="1"/>
  <c r="D47" i="29"/>
  <c r="D84" i="29" s="1"/>
  <c r="E47" i="29"/>
  <c r="E84" i="29" s="1"/>
  <c r="F47" i="29"/>
  <c r="F84" i="29" s="1"/>
  <c r="G47" i="29"/>
  <c r="G84" i="29" s="1"/>
  <c r="H47" i="29"/>
  <c r="H84" i="29" s="1"/>
  <c r="I47" i="29"/>
  <c r="I84" i="29" s="1"/>
  <c r="J47" i="29"/>
  <c r="J84" i="29" s="1"/>
  <c r="K47" i="29"/>
  <c r="K84" i="29" s="1"/>
  <c r="L47" i="29"/>
  <c r="L84" i="29" s="1"/>
  <c r="M47" i="29"/>
  <c r="M84" i="29" s="1"/>
  <c r="N47" i="29"/>
  <c r="N84" i="29" s="1"/>
  <c r="O47" i="29"/>
  <c r="O84" i="29" s="1"/>
  <c r="P47" i="29"/>
  <c r="P84" i="29" s="1"/>
  <c r="Q47" i="29"/>
  <c r="Q84" i="29" s="1"/>
  <c r="R47" i="29"/>
  <c r="R84" i="29" s="1"/>
  <c r="S47" i="29"/>
  <c r="S84" i="29" s="1"/>
  <c r="T47" i="29"/>
  <c r="T84" i="29" s="1"/>
  <c r="U47" i="29"/>
  <c r="U84" i="29" s="1"/>
  <c r="V47" i="29"/>
  <c r="V84" i="29" s="1"/>
  <c r="W47" i="29"/>
  <c r="W84" i="29" s="1"/>
  <c r="X47" i="29"/>
  <c r="X84" i="29" s="1"/>
  <c r="Y47" i="29"/>
  <c r="Y84" i="29" s="1"/>
  <c r="Z47" i="29"/>
  <c r="Z84" i="29" s="1"/>
  <c r="AA47" i="29"/>
  <c r="AA84" i="29" s="1"/>
  <c r="AB47" i="29"/>
  <c r="AB84" i="29" s="1"/>
  <c r="AC47" i="29"/>
  <c r="AC84" i="29" s="1"/>
  <c r="AD47" i="29"/>
  <c r="AD84" i="29" s="1"/>
  <c r="AE47" i="29"/>
  <c r="AE84" i="29" s="1"/>
  <c r="AF47" i="29"/>
  <c r="AF84" i="29" s="1"/>
  <c r="AG47" i="29"/>
  <c r="AG84" i="29" s="1"/>
  <c r="AH47" i="29"/>
  <c r="AH84" i="29" s="1"/>
  <c r="AI47" i="29"/>
  <c r="AI84" i="29" s="1"/>
  <c r="AJ47" i="29"/>
  <c r="AJ84" i="29" s="1"/>
  <c r="AK47" i="29"/>
  <c r="AK84" i="29" s="1"/>
  <c r="AL47" i="29"/>
  <c r="AL84" i="29" s="1"/>
  <c r="AM47" i="29"/>
  <c r="AM84" i="29" s="1"/>
  <c r="AN47" i="29"/>
  <c r="AN84" i="29" s="1"/>
  <c r="AO47" i="29"/>
  <c r="AO84" i="29" s="1"/>
  <c r="AP47" i="29"/>
  <c r="AP84" i="29" s="1"/>
  <c r="AQ47" i="29"/>
  <c r="AQ84" i="29" s="1"/>
  <c r="AR47" i="29"/>
  <c r="AR84" i="29" s="1"/>
  <c r="AS47" i="29"/>
  <c r="AS84" i="29" s="1"/>
  <c r="AT47" i="29"/>
  <c r="AT84" i="29" s="1"/>
  <c r="AU47" i="29"/>
  <c r="AU84" i="29" s="1"/>
  <c r="AV47" i="29"/>
  <c r="AV84" i="29" s="1"/>
  <c r="AW47" i="29"/>
  <c r="AW84" i="29" s="1"/>
  <c r="AX47" i="29"/>
  <c r="AX84" i="29" s="1"/>
  <c r="AY47" i="29"/>
  <c r="AY84" i="29" s="1"/>
  <c r="AZ47" i="29"/>
  <c r="AZ84" i="29" s="1"/>
  <c r="D48" i="29"/>
  <c r="D85" i="29" s="1"/>
  <c r="E48" i="29"/>
  <c r="E85" i="29" s="1"/>
  <c r="F48" i="29"/>
  <c r="F85" i="29" s="1"/>
  <c r="G48" i="29"/>
  <c r="G85" i="29" s="1"/>
  <c r="H48" i="29"/>
  <c r="H85" i="29" s="1"/>
  <c r="I48" i="29"/>
  <c r="I85" i="29" s="1"/>
  <c r="J48" i="29"/>
  <c r="J85" i="29" s="1"/>
  <c r="K48" i="29"/>
  <c r="K85" i="29" s="1"/>
  <c r="L48" i="29"/>
  <c r="L85" i="29" s="1"/>
  <c r="M48" i="29"/>
  <c r="M85" i="29" s="1"/>
  <c r="N48" i="29"/>
  <c r="N85" i="29" s="1"/>
  <c r="O48" i="29"/>
  <c r="O85" i="29" s="1"/>
  <c r="P48" i="29"/>
  <c r="P85" i="29" s="1"/>
  <c r="Q48" i="29"/>
  <c r="Q85" i="29" s="1"/>
  <c r="R48" i="29"/>
  <c r="R85" i="29" s="1"/>
  <c r="S48" i="29"/>
  <c r="S85" i="29" s="1"/>
  <c r="T48" i="29"/>
  <c r="T85" i="29" s="1"/>
  <c r="U48" i="29"/>
  <c r="U85" i="29" s="1"/>
  <c r="V48" i="29"/>
  <c r="V85" i="29" s="1"/>
  <c r="W48" i="29"/>
  <c r="W85" i="29" s="1"/>
  <c r="X48" i="29"/>
  <c r="X85" i="29" s="1"/>
  <c r="Y48" i="29"/>
  <c r="Y85" i="29" s="1"/>
  <c r="Z48" i="29"/>
  <c r="Z85" i="29" s="1"/>
  <c r="AA48" i="29"/>
  <c r="AA85" i="29" s="1"/>
  <c r="AB48" i="29"/>
  <c r="AB85" i="29" s="1"/>
  <c r="AC48" i="29"/>
  <c r="AC85" i="29" s="1"/>
  <c r="AD48" i="29"/>
  <c r="AD85" i="29" s="1"/>
  <c r="AE48" i="29"/>
  <c r="AE85" i="29" s="1"/>
  <c r="AF48" i="29"/>
  <c r="AF85" i="29" s="1"/>
  <c r="AG48" i="29"/>
  <c r="AG85" i="29" s="1"/>
  <c r="AH48" i="29"/>
  <c r="AH85" i="29" s="1"/>
  <c r="AI48" i="29"/>
  <c r="AI85" i="29" s="1"/>
  <c r="AJ48" i="29"/>
  <c r="AJ85" i="29" s="1"/>
  <c r="AK48" i="29"/>
  <c r="AK85" i="29" s="1"/>
  <c r="AL48" i="29"/>
  <c r="AL85" i="29" s="1"/>
  <c r="AM48" i="29"/>
  <c r="AM85" i="29" s="1"/>
  <c r="AN48" i="29"/>
  <c r="AN85" i="29" s="1"/>
  <c r="AO48" i="29"/>
  <c r="AO85" i="29" s="1"/>
  <c r="AP48" i="29"/>
  <c r="AP85" i="29" s="1"/>
  <c r="AQ48" i="29"/>
  <c r="AQ85" i="29" s="1"/>
  <c r="AR48" i="29"/>
  <c r="AR85" i="29" s="1"/>
  <c r="AS48" i="29"/>
  <c r="AS85" i="29" s="1"/>
  <c r="AT48" i="29"/>
  <c r="AT85" i="29" s="1"/>
  <c r="AU48" i="29"/>
  <c r="AU85" i="29" s="1"/>
  <c r="AV48" i="29"/>
  <c r="AV85" i="29" s="1"/>
  <c r="AW48" i="29"/>
  <c r="AW85" i="29" s="1"/>
  <c r="AX48" i="29"/>
  <c r="AX85" i="29" s="1"/>
  <c r="AY48" i="29"/>
  <c r="AY85" i="29" s="1"/>
  <c r="AZ48" i="29"/>
  <c r="AZ85" i="29" s="1"/>
  <c r="D49" i="29"/>
  <c r="D86" i="29" s="1"/>
  <c r="E49" i="29"/>
  <c r="E86" i="29" s="1"/>
  <c r="F49" i="29"/>
  <c r="F86" i="29" s="1"/>
  <c r="G49" i="29"/>
  <c r="G86" i="29" s="1"/>
  <c r="H49" i="29"/>
  <c r="H86" i="29" s="1"/>
  <c r="I49" i="29"/>
  <c r="I86" i="29" s="1"/>
  <c r="J49" i="29"/>
  <c r="J86" i="29" s="1"/>
  <c r="K49" i="29"/>
  <c r="K86" i="29" s="1"/>
  <c r="L49" i="29"/>
  <c r="L86" i="29" s="1"/>
  <c r="M49" i="29"/>
  <c r="M86" i="29" s="1"/>
  <c r="N49" i="29"/>
  <c r="N86" i="29" s="1"/>
  <c r="O49" i="29"/>
  <c r="O86" i="29" s="1"/>
  <c r="P49" i="29"/>
  <c r="P86" i="29" s="1"/>
  <c r="Q49" i="29"/>
  <c r="Q86" i="29" s="1"/>
  <c r="R49" i="29"/>
  <c r="R86" i="29" s="1"/>
  <c r="S49" i="29"/>
  <c r="T49" i="29"/>
  <c r="T86" i="29" s="1"/>
  <c r="U49" i="29"/>
  <c r="U86" i="29" s="1"/>
  <c r="V49" i="29"/>
  <c r="V86" i="29" s="1"/>
  <c r="W49" i="29"/>
  <c r="W86" i="29" s="1"/>
  <c r="X49" i="29"/>
  <c r="X86" i="29" s="1"/>
  <c r="Y49" i="29"/>
  <c r="Y86" i="29" s="1"/>
  <c r="Z49" i="29"/>
  <c r="Z86" i="29" s="1"/>
  <c r="AA49" i="29"/>
  <c r="AA86" i="29" s="1"/>
  <c r="AB49" i="29"/>
  <c r="AB86" i="29" s="1"/>
  <c r="AC49" i="29"/>
  <c r="AC86" i="29" s="1"/>
  <c r="AD49" i="29"/>
  <c r="AD86" i="29" s="1"/>
  <c r="AE49" i="29"/>
  <c r="AE86" i="29" s="1"/>
  <c r="AF49" i="29"/>
  <c r="AF86" i="29" s="1"/>
  <c r="AG49" i="29"/>
  <c r="AG86" i="29" s="1"/>
  <c r="AH49" i="29"/>
  <c r="AH86" i="29" s="1"/>
  <c r="AI49" i="29"/>
  <c r="AI86" i="29" s="1"/>
  <c r="AJ49" i="29"/>
  <c r="AJ86" i="29" s="1"/>
  <c r="AK49" i="29"/>
  <c r="AK86" i="29" s="1"/>
  <c r="AL49" i="29"/>
  <c r="AL86" i="29" s="1"/>
  <c r="AM49" i="29"/>
  <c r="AM86" i="29" s="1"/>
  <c r="AN49" i="29"/>
  <c r="AN86" i="29" s="1"/>
  <c r="AO49" i="29"/>
  <c r="AO86" i="29" s="1"/>
  <c r="AP49" i="29"/>
  <c r="AP86" i="29" s="1"/>
  <c r="AQ49" i="29"/>
  <c r="AQ86" i="29" s="1"/>
  <c r="AR49" i="29"/>
  <c r="AR86" i="29" s="1"/>
  <c r="AS49" i="29"/>
  <c r="AS86" i="29" s="1"/>
  <c r="AT49" i="29"/>
  <c r="AT86" i="29" s="1"/>
  <c r="AU49" i="29"/>
  <c r="AU86" i="29" s="1"/>
  <c r="AV49" i="29"/>
  <c r="AV86" i="29" s="1"/>
  <c r="AW49" i="29"/>
  <c r="AW86" i="29" s="1"/>
  <c r="AX49" i="29"/>
  <c r="AX86" i="29" s="1"/>
  <c r="AY49" i="29"/>
  <c r="AY86" i="29" s="1"/>
  <c r="AZ49" i="29"/>
  <c r="AZ86" i="29" s="1"/>
  <c r="D50" i="29"/>
  <c r="D87" i="29" s="1"/>
  <c r="E50" i="29"/>
  <c r="E87" i="29" s="1"/>
  <c r="F50" i="29"/>
  <c r="F87" i="29" s="1"/>
  <c r="G50" i="29"/>
  <c r="G87" i="29" s="1"/>
  <c r="H50" i="29"/>
  <c r="H87" i="29" s="1"/>
  <c r="I50" i="29"/>
  <c r="I87" i="29" s="1"/>
  <c r="J50" i="29"/>
  <c r="J87" i="29" s="1"/>
  <c r="K50" i="29"/>
  <c r="K87" i="29" s="1"/>
  <c r="L50" i="29"/>
  <c r="L87" i="29" s="1"/>
  <c r="M50" i="29"/>
  <c r="M87" i="29" s="1"/>
  <c r="N50" i="29"/>
  <c r="N87" i="29" s="1"/>
  <c r="O50" i="29"/>
  <c r="O87" i="29" s="1"/>
  <c r="P50" i="29"/>
  <c r="P87" i="29" s="1"/>
  <c r="Q50" i="29"/>
  <c r="Q87" i="29" s="1"/>
  <c r="R50" i="29"/>
  <c r="R87" i="29" s="1"/>
  <c r="S50" i="29"/>
  <c r="S87" i="29" s="1"/>
  <c r="T50" i="29"/>
  <c r="T87" i="29" s="1"/>
  <c r="U50" i="29"/>
  <c r="U87" i="29" s="1"/>
  <c r="V50" i="29"/>
  <c r="V87" i="29" s="1"/>
  <c r="W50" i="29"/>
  <c r="W87" i="29" s="1"/>
  <c r="X50" i="29"/>
  <c r="X87" i="29" s="1"/>
  <c r="Y50" i="29"/>
  <c r="Y87" i="29" s="1"/>
  <c r="Z50" i="29"/>
  <c r="Z87" i="29" s="1"/>
  <c r="AA50" i="29"/>
  <c r="AA87" i="29" s="1"/>
  <c r="AB50" i="29"/>
  <c r="AB87" i="29" s="1"/>
  <c r="AC50" i="29"/>
  <c r="AC87" i="29" s="1"/>
  <c r="AD50" i="29"/>
  <c r="AD87" i="29" s="1"/>
  <c r="AE50" i="29"/>
  <c r="AE87" i="29" s="1"/>
  <c r="AF50" i="29"/>
  <c r="AF87" i="29" s="1"/>
  <c r="AG50" i="29"/>
  <c r="AG87" i="29" s="1"/>
  <c r="AH50" i="29"/>
  <c r="AH87" i="29" s="1"/>
  <c r="AI50" i="29"/>
  <c r="AI87" i="29" s="1"/>
  <c r="AJ50" i="29"/>
  <c r="AJ87" i="29" s="1"/>
  <c r="AK50" i="29"/>
  <c r="AK87" i="29" s="1"/>
  <c r="AL50" i="29"/>
  <c r="AL87" i="29" s="1"/>
  <c r="AM50" i="29"/>
  <c r="AM87" i="29" s="1"/>
  <c r="AN50" i="29"/>
  <c r="AN87" i="29" s="1"/>
  <c r="AO50" i="29"/>
  <c r="AO87" i="29" s="1"/>
  <c r="AP50" i="29"/>
  <c r="AP87" i="29" s="1"/>
  <c r="AQ50" i="29"/>
  <c r="AQ87" i="29" s="1"/>
  <c r="AR50" i="29"/>
  <c r="AR87" i="29" s="1"/>
  <c r="AS50" i="29"/>
  <c r="AS87" i="29" s="1"/>
  <c r="AT50" i="29"/>
  <c r="AT87" i="29" s="1"/>
  <c r="AU50" i="29"/>
  <c r="AU87" i="29" s="1"/>
  <c r="AV50" i="29"/>
  <c r="AV87" i="29" s="1"/>
  <c r="AW50" i="29"/>
  <c r="AW87" i="29" s="1"/>
  <c r="AX50" i="29"/>
  <c r="AX87" i="29" s="1"/>
  <c r="AY50" i="29"/>
  <c r="AY87" i="29" s="1"/>
  <c r="AZ50" i="29"/>
  <c r="AZ87" i="29" s="1"/>
  <c r="D51" i="29"/>
  <c r="D88" i="29" s="1"/>
  <c r="E51" i="29"/>
  <c r="E88" i="29" s="1"/>
  <c r="F51" i="29"/>
  <c r="G51" i="29"/>
  <c r="G88" i="29" s="1"/>
  <c r="H51" i="29"/>
  <c r="H88" i="29" s="1"/>
  <c r="I51" i="29"/>
  <c r="I88" i="29" s="1"/>
  <c r="J51" i="29"/>
  <c r="J88" i="29" s="1"/>
  <c r="K51" i="29"/>
  <c r="K88" i="29" s="1"/>
  <c r="L51" i="29"/>
  <c r="L88" i="29" s="1"/>
  <c r="M51" i="29"/>
  <c r="M88" i="29" s="1"/>
  <c r="N51" i="29"/>
  <c r="N88" i="29" s="1"/>
  <c r="O51" i="29"/>
  <c r="O88" i="29" s="1"/>
  <c r="P51" i="29"/>
  <c r="P88" i="29" s="1"/>
  <c r="Q51" i="29"/>
  <c r="Q88" i="29" s="1"/>
  <c r="R51" i="29"/>
  <c r="R88" i="29" s="1"/>
  <c r="S51" i="29"/>
  <c r="S88" i="29" s="1"/>
  <c r="T51" i="29"/>
  <c r="T88" i="29" s="1"/>
  <c r="U51" i="29"/>
  <c r="U88" i="29" s="1"/>
  <c r="V51" i="29"/>
  <c r="V88" i="29" s="1"/>
  <c r="W51" i="29"/>
  <c r="W88" i="29" s="1"/>
  <c r="X51" i="29"/>
  <c r="X88" i="29" s="1"/>
  <c r="Y51" i="29"/>
  <c r="Y88" i="29" s="1"/>
  <c r="Z51" i="29"/>
  <c r="Z88" i="29" s="1"/>
  <c r="AA51" i="29"/>
  <c r="AA88" i="29" s="1"/>
  <c r="AB51" i="29"/>
  <c r="AB88" i="29" s="1"/>
  <c r="AC51" i="29"/>
  <c r="AC88" i="29" s="1"/>
  <c r="AD51" i="29"/>
  <c r="AD88" i="29" s="1"/>
  <c r="AE51" i="29"/>
  <c r="AE88" i="29" s="1"/>
  <c r="AF51" i="29"/>
  <c r="AF88" i="29" s="1"/>
  <c r="AG51" i="29"/>
  <c r="AG88" i="29" s="1"/>
  <c r="AH51" i="29"/>
  <c r="AH88" i="29" s="1"/>
  <c r="AI51" i="29"/>
  <c r="AI88" i="29" s="1"/>
  <c r="AJ51" i="29"/>
  <c r="AJ88" i="29" s="1"/>
  <c r="AK51" i="29"/>
  <c r="AK88" i="29" s="1"/>
  <c r="AL51" i="29"/>
  <c r="AL88" i="29" s="1"/>
  <c r="AM51" i="29"/>
  <c r="AM88" i="29" s="1"/>
  <c r="AN51" i="29"/>
  <c r="AN88" i="29" s="1"/>
  <c r="AO51" i="29"/>
  <c r="AO88" i="29" s="1"/>
  <c r="AP51" i="29"/>
  <c r="AP88" i="29" s="1"/>
  <c r="AQ51" i="29"/>
  <c r="AQ88" i="29" s="1"/>
  <c r="AR51" i="29"/>
  <c r="AR88" i="29" s="1"/>
  <c r="AS51" i="29"/>
  <c r="AS88" i="29" s="1"/>
  <c r="AT51" i="29"/>
  <c r="AT88" i="29" s="1"/>
  <c r="AU51" i="29"/>
  <c r="AU88" i="29" s="1"/>
  <c r="AV51" i="29"/>
  <c r="AV88" i="29" s="1"/>
  <c r="AW51" i="29"/>
  <c r="AW88" i="29" s="1"/>
  <c r="AX51" i="29"/>
  <c r="AX88" i="29" s="1"/>
  <c r="AY51" i="29"/>
  <c r="AY88" i="29" s="1"/>
  <c r="AZ51" i="29"/>
  <c r="AZ88" i="29" s="1"/>
  <c r="F52" i="29"/>
  <c r="F89" i="29" s="1"/>
  <c r="C45" i="29"/>
  <c r="C46" i="29"/>
  <c r="C47" i="29"/>
  <c r="C84" i="29" s="1"/>
  <c r="C48" i="29"/>
  <c r="C49" i="29"/>
  <c r="C50" i="29"/>
  <c r="C87" i="29" s="1"/>
  <c r="C51" i="29"/>
  <c r="C88" i="29" s="1"/>
  <c r="C44" i="29"/>
  <c r="M76" i="29"/>
  <c r="N76" i="29"/>
  <c r="O76" i="29"/>
  <c r="P76" i="29"/>
  <c r="Q76" i="29"/>
  <c r="R76" i="29"/>
  <c r="S76" i="29"/>
  <c r="T76" i="29"/>
  <c r="U76" i="29"/>
  <c r="V76" i="29"/>
  <c r="W76" i="29"/>
  <c r="X76" i="29"/>
  <c r="Y76" i="29"/>
  <c r="Z76" i="29"/>
  <c r="AA76" i="29"/>
  <c r="AB76" i="29"/>
  <c r="AC76" i="29"/>
  <c r="AD76" i="29"/>
  <c r="AE76" i="29"/>
  <c r="AF76" i="29"/>
  <c r="AG76" i="29"/>
  <c r="AH76" i="29"/>
  <c r="AI76" i="29"/>
  <c r="AJ76" i="29"/>
  <c r="AK76" i="29"/>
  <c r="AL76" i="29"/>
  <c r="AM76" i="29"/>
  <c r="AN76" i="29"/>
  <c r="AO76" i="29"/>
  <c r="AP76" i="29"/>
  <c r="AQ76" i="29"/>
  <c r="AR76" i="29"/>
  <c r="AS76" i="29"/>
  <c r="AT76" i="29"/>
  <c r="AU76" i="29"/>
  <c r="AV76" i="29"/>
  <c r="AW76" i="29"/>
  <c r="AX76" i="29"/>
  <c r="AY76" i="29"/>
  <c r="AZ76" i="29"/>
  <c r="M77" i="29"/>
  <c r="N77" i="29"/>
  <c r="O77" i="29"/>
  <c r="P77" i="29"/>
  <c r="Q77" i="29"/>
  <c r="R77" i="29"/>
  <c r="S77" i="29"/>
  <c r="T77" i="29"/>
  <c r="U77" i="29"/>
  <c r="V77" i="29"/>
  <c r="W77" i="29"/>
  <c r="X77" i="29"/>
  <c r="Y77" i="29"/>
  <c r="Z77" i="29"/>
  <c r="AA77" i="29"/>
  <c r="AB77" i="29"/>
  <c r="AC77" i="29"/>
  <c r="AD77" i="29"/>
  <c r="AE77" i="29"/>
  <c r="AF77" i="29"/>
  <c r="AG77" i="29"/>
  <c r="AH77" i="29"/>
  <c r="AI77" i="29"/>
  <c r="AJ77" i="29"/>
  <c r="AK77" i="29"/>
  <c r="AL77" i="29"/>
  <c r="AM77" i="29"/>
  <c r="AN77" i="29"/>
  <c r="AO77" i="29"/>
  <c r="AP77" i="29"/>
  <c r="AQ77" i="29"/>
  <c r="AR77" i="29"/>
  <c r="AS77" i="29"/>
  <c r="AT77" i="29"/>
  <c r="AU77" i="29"/>
  <c r="AV77" i="29"/>
  <c r="AW77" i="29"/>
  <c r="AX77" i="29"/>
  <c r="AY77" i="29"/>
  <c r="AZ77" i="29"/>
  <c r="D76" i="29"/>
  <c r="E76" i="29"/>
  <c r="F76" i="29"/>
  <c r="G76" i="29"/>
  <c r="H76" i="29"/>
  <c r="I76" i="29"/>
  <c r="J76" i="29"/>
  <c r="K76" i="29"/>
  <c r="L76" i="29"/>
  <c r="E77" i="29"/>
  <c r="F77" i="29"/>
  <c r="G77" i="29"/>
  <c r="H77" i="29"/>
  <c r="I77" i="29"/>
  <c r="J77" i="29"/>
  <c r="K77" i="29"/>
  <c r="L77" i="29"/>
  <c r="D63" i="29"/>
  <c r="E63" i="29"/>
  <c r="F63" i="29"/>
  <c r="G63" i="29"/>
  <c r="H63" i="29"/>
  <c r="I63" i="29"/>
  <c r="J63" i="29"/>
  <c r="K63" i="29"/>
  <c r="L63" i="29"/>
  <c r="M63" i="29"/>
  <c r="N63" i="29"/>
  <c r="O63" i="29"/>
  <c r="P63" i="29"/>
  <c r="Q63" i="29"/>
  <c r="R63" i="29"/>
  <c r="S63" i="29"/>
  <c r="T63" i="29"/>
  <c r="U63" i="29"/>
  <c r="V63" i="29"/>
  <c r="W63" i="29"/>
  <c r="X63" i="29"/>
  <c r="Y63" i="29"/>
  <c r="Z63" i="29"/>
  <c r="AA63" i="29"/>
  <c r="AB63" i="29"/>
  <c r="AC63" i="29"/>
  <c r="AD63" i="29"/>
  <c r="AE63" i="29"/>
  <c r="AF63" i="29"/>
  <c r="AG63" i="29"/>
  <c r="AH63" i="29"/>
  <c r="AI63" i="29"/>
  <c r="AJ63" i="29"/>
  <c r="AK63" i="29"/>
  <c r="AL63" i="29"/>
  <c r="AM63" i="29"/>
  <c r="AN63" i="29"/>
  <c r="AO63" i="29"/>
  <c r="AP63" i="29"/>
  <c r="AQ63" i="29"/>
  <c r="AR63" i="29"/>
  <c r="AS63" i="29"/>
  <c r="AT63" i="29"/>
  <c r="AU63" i="29"/>
  <c r="AV63" i="29"/>
  <c r="AW63" i="29"/>
  <c r="AX63" i="29"/>
  <c r="AY63" i="29"/>
  <c r="AZ63" i="29"/>
  <c r="AA64" i="29"/>
  <c r="AU64" i="29"/>
  <c r="D14" i="29"/>
  <c r="D77" i="29" s="1"/>
  <c r="C14" i="29"/>
  <c r="C77" i="29" s="1"/>
  <c r="D52" i="29"/>
  <c r="D89" i="29" s="1"/>
  <c r="E64" i="29"/>
  <c r="F64" i="29"/>
  <c r="G52" i="29"/>
  <c r="G89" i="29" s="1"/>
  <c r="H52" i="29"/>
  <c r="H89" i="29" s="1"/>
  <c r="I64" i="29"/>
  <c r="J64" i="29"/>
  <c r="K52" i="29"/>
  <c r="K89" i="29" s="1"/>
  <c r="L52" i="29"/>
  <c r="L89" i="29" s="1"/>
  <c r="M64" i="29"/>
  <c r="N64" i="29"/>
  <c r="O52" i="29"/>
  <c r="O89" i="29" s="1"/>
  <c r="P52" i="29"/>
  <c r="P89" i="29" s="1"/>
  <c r="Q64" i="29"/>
  <c r="R64" i="29"/>
  <c r="S52" i="29"/>
  <c r="S89" i="29" s="1"/>
  <c r="T52" i="29"/>
  <c r="T89" i="29" s="1"/>
  <c r="U64" i="29"/>
  <c r="V64" i="29"/>
  <c r="W52" i="29"/>
  <c r="W89" i="29" s="1"/>
  <c r="X52" i="29"/>
  <c r="X89" i="29" s="1"/>
  <c r="Z64" i="29"/>
  <c r="AA52" i="29"/>
  <c r="AA89" i="29" s="1"/>
  <c r="AB52" i="29"/>
  <c r="AB89" i="29" s="1"/>
  <c r="AC52" i="29"/>
  <c r="AC89" i="29" s="1"/>
  <c r="AD64" i="29"/>
  <c r="AE52" i="29"/>
  <c r="AE89" i="29" s="1"/>
  <c r="AF52" i="29"/>
  <c r="AF89" i="29" s="1"/>
  <c r="AH64" i="29"/>
  <c r="AI52" i="29"/>
  <c r="AI89" i="29" s="1"/>
  <c r="AJ52" i="29"/>
  <c r="AJ89" i="29" s="1"/>
  <c r="AK52" i="29"/>
  <c r="AK89" i="29" s="1"/>
  <c r="AL64" i="29"/>
  <c r="AM52" i="29"/>
  <c r="AM89" i="29" s="1"/>
  <c r="AN52" i="29"/>
  <c r="AN89" i="29" s="1"/>
  <c r="AO52" i="29"/>
  <c r="AO89" i="29" s="1"/>
  <c r="AP64" i="29"/>
  <c r="AQ52" i="29"/>
  <c r="AQ89" i="29" s="1"/>
  <c r="AR52" i="29"/>
  <c r="AR89" i="29" s="1"/>
  <c r="AS52" i="29"/>
  <c r="AS89" i="29" s="1"/>
  <c r="AT64" i="29"/>
  <c r="AU52" i="29"/>
  <c r="AU89" i="29" s="1"/>
  <c r="AV52" i="29"/>
  <c r="AV89" i="29" s="1"/>
  <c r="AW52" i="29"/>
  <c r="AW89" i="29" s="1"/>
  <c r="AX64" i="29"/>
  <c r="AY52" i="29"/>
  <c r="AY89" i="29" s="1"/>
  <c r="AZ52" i="29"/>
  <c r="AZ89" i="29" s="1"/>
  <c r="C52" i="29"/>
  <c r="AM64" i="29" l="1"/>
  <c r="O64" i="29"/>
  <c r="AB64" i="29"/>
  <c r="AO64" i="29"/>
  <c r="S64" i="29"/>
  <c r="AG52" i="29"/>
  <c r="AG89" i="29" s="1"/>
  <c r="AG64" i="29"/>
  <c r="Y52" i="29"/>
  <c r="Y89" i="29" s="1"/>
  <c r="Y64" i="29"/>
  <c r="AW64" i="29"/>
  <c r="AR64" i="29"/>
  <c r="K64" i="29"/>
  <c r="AQ64" i="29"/>
  <c r="AE64" i="29"/>
  <c r="W64" i="29"/>
  <c r="G64" i="29"/>
  <c r="AH52" i="29"/>
  <c r="AH89" i="29" s="1"/>
  <c r="J52" i="29"/>
  <c r="J89" i="29" s="1"/>
  <c r="C64" i="29"/>
  <c r="AV64" i="29"/>
  <c r="AK64" i="29"/>
  <c r="AF64" i="29"/>
  <c r="T64" i="29"/>
  <c r="L64" i="29"/>
  <c r="D64" i="29"/>
  <c r="Q52" i="29"/>
  <c r="Q89" i="29" s="1"/>
  <c r="I52" i="29"/>
  <c r="I89" i="29" s="1"/>
  <c r="C81" i="29"/>
  <c r="AP52" i="29"/>
  <c r="AP89" i="29" s="1"/>
  <c r="R52" i="29"/>
  <c r="R89" i="29" s="1"/>
  <c r="AT52" i="29"/>
  <c r="AT89" i="29" s="1"/>
  <c r="AX52" i="29"/>
  <c r="AX89" i="29" s="1"/>
  <c r="Z52" i="29"/>
  <c r="Z89" i="29" s="1"/>
  <c r="AZ64" i="29"/>
  <c r="AJ64" i="29"/>
  <c r="AL52" i="29"/>
  <c r="AL89" i="29" s="1"/>
  <c r="AD52" i="29"/>
  <c r="AD89" i="29" s="1"/>
  <c r="V52" i="29"/>
  <c r="V89" i="29" s="1"/>
  <c r="N52" i="29"/>
  <c r="N89" i="29" s="1"/>
  <c r="AY64" i="29"/>
  <c r="AS64" i="29"/>
  <c r="AN64" i="29"/>
  <c r="AI64" i="29"/>
  <c r="AC64" i="29"/>
  <c r="X64" i="29"/>
  <c r="P64" i="29"/>
  <c r="H64" i="29"/>
  <c r="C86" i="29"/>
  <c r="C82" i="29"/>
  <c r="U52" i="29"/>
  <c r="U89" i="29" s="1"/>
  <c r="M52" i="29"/>
  <c r="M89" i="29" s="1"/>
  <c r="E52" i="29"/>
  <c r="E89" i="29" s="1"/>
  <c r="C83" i="29"/>
  <c r="F88" i="29"/>
  <c r="C85" i="29"/>
  <c r="C89" i="29"/>
  <c r="D84" i="10"/>
  <c r="E8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R84" i="10"/>
  <c r="S84" i="10"/>
  <c r="T84" i="10"/>
  <c r="U84" i="10"/>
  <c r="V84" i="10"/>
  <c r="W84" i="10"/>
  <c r="X84" i="10"/>
  <c r="Y84" i="10"/>
  <c r="Z84" i="10"/>
  <c r="AA84" i="10"/>
  <c r="AB84" i="10"/>
  <c r="AC84" i="10"/>
  <c r="AD84" i="10"/>
  <c r="AE84" i="10"/>
  <c r="AF84" i="10"/>
  <c r="AG84" i="10"/>
  <c r="AH84" i="10"/>
  <c r="AI84" i="10"/>
  <c r="AJ84" i="10"/>
  <c r="AK84" i="10"/>
  <c r="AL84" i="10"/>
  <c r="AM84" i="10"/>
  <c r="AN84" i="10"/>
  <c r="AO84" i="10"/>
  <c r="AP84" i="10"/>
  <c r="AQ84" i="10"/>
  <c r="AR84" i="10"/>
  <c r="AS84" i="10"/>
  <c r="AT84" i="10"/>
  <c r="AU84" i="10"/>
  <c r="AV84" i="10"/>
  <c r="AW84" i="10"/>
  <c r="AX84" i="10"/>
  <c r="AY84" i="10"/>
  <c r="AZ84" i="10"/>
  <c r="D85" i="10"/>
  <c r="E85" i="10"/>
  <c r="F85" i="10"/>
  <c r="G85" i="10"/>
  <c r="H85" i="10"/>
  <c r="I85" i="10"/>
  <c r="J85" i="10"/>
  <c r="K85" i="10"/>
  <c r="L85" i="10"/>
  <c r="M85" i="10"/>
  <c r="N85" i="10"/>
  <c r="O85" i="10"/>
  <c r="P85" i="10"/>
  <c r="Q85" i="10"/>
  <c r="R85" i="10"/>
  <c r="S85" i="10"/>
  <c r="T85" i="10"/>
  <c r="U85" i="10"/>
  <c r="V85" i="10"/>
  <c r="W85" i="10"/>
  <c r="X85" i="10"/>
  <c r="Y85" i="10"/>
  <c r="Z85" i="10"/>
  <c r="AA85" i="10"/>
  <c r="AB85" i="10"/>
  <c r="AC85" i="10"/>
  <c r="AD85" i="10"/>
  <c r="AE85" i="10"/>
  <c r="AF85" i="10"/>
  <c r="AG85" i="10"/>
  <c r="AH85" i="10"/>
  <c r="AI85" i="10"/>
  <c r="AJ85" i="10"/>
  <c r="AK85" i="10"/>
  <c r="AL85" i="10"/>
  <c r="AM85" i="10"/>
  <c r="AN85" i="10"/>
  <c r="AO85" i="10"/>
  <c r="AP85" i="10"/>
  <c r="AQ85" i="10"/>
  <c r="AR85" i="10"/>
  <c r="AS85" i="10"/>
  <c r="AT85" i="10"/>
  <c r="AU85" i="10"/>
  <c r="AV85" i="10"/>
  <c r="AW85" i="10"/>
  <c r="AX85" i="10"/>
  <c r="AY85" i="10"/>
  <c r="AZ85" i="10"/>
  <c r="C85" i="10"/>
  <c r="C27" i="10"/>
  <c r="E69" i="29" l="1"/>
  <c r="F69" i="29"/>
  <c r="G69" i="29"/>
  <c r="H69" i="29"/>
  <c r="I69" i="29"/>
  <c r="J69" i="29"/>
  <c r="K69" i="29"/>
  <c r="L69" i="29"/>
  <c r="M69" i="29"/>
  <c r="N69" i="29"/>
  <c r="O69" i="29"/>
  <c r="P69" i="29"/>
  <c r="Q69" i="29"/>
  <c r="R69" i="29"/>
  <c r="S69" i="29"/>
  <c r="T69" i="29"/>
  <c r="U69" i="29"/>
  <c r="V69" i="29"/>
  <c r="W69" i="29"/>
  <c r="X69" i="29"/>
  <c r="Y69" i="29"/>
  <c r="Z69" i="29"/>
  <c r="AA69" i="29"/>
  <c r="AB69" i="29"/>
  <c r="AC69" i="29"/>
  <c r="AD69" i="29"/>
  <c r="AE69" i="29"/>
  <c r="AF69" i="29"/>
  <c r="AG69" i="29"/>
  <c r="AH69" i="29"/>
  <c r="AI69" i="29"/>
  <c r="AJ69" i="29"/>
  <c r="AK69" i="29"/>
  <c r="AL69" i="29"/>
  <c r="AM69" i="29"/>
  <c r="AN69" i="29"/>
  <c r="AO69" i="29"/>
  <c r="AP69" i="29"/>
  <c r="AQ69" i="29"/>
  <c r="AR69" i="29"/>
  <c r="AS69" i="29"/>
  <c r="AT69" i="29"/>
  <c r="AU69" i="29"/>
  <c r="AV69" i="29"/>
  <c r="AW69" i="29"/>
  <c r="AX69" i="29"/>
  <c r="AY69" i="29"/>
  <c r="AZ69" i="29"/>
  <c r="E70" i="29"/>
  <c r="F70" i="29"/>
  <c r="G70" i="29"/>
  <c r="H70" i="29"/>
  <c r="I70" i="29"/>
  <c r="J70" i="29"/>
  <c r="K70" i="29"/>
  <c r="L70" i="29"/>
  <c r="M70" i="29"/>
  <c r="N70" i="29"/>
  <c r="O70" i="29"/>
  <c r="P70" i="29"/>
  <c r="Q70" i="29"/>
  <c r="R70" i="29"/>
  <c r="S70" i="29"/>
  <c r="T70" i="29"/>
  <c r="U70" i="29"/>
  <c r="V70" i="29"/>
  <c r="W70" i="29"/>
  <c r="X70" i="29"/>
  <c r="Y70" i="29"/>
  <c r="Z70" i="29"/>
  <c r="AA70" i="29"/>
  <c r="AB70" i="29"/>
  <c r="AC70" i="29"/>
  <c r="AD70" i="29"/>
  <c r="AE70" i="29"/>
  <c r="AF70" i="29"/>
  <c r="AG70" i="29"/>
  <c r="AH70" i="29"/>
  <c r="AI70" i="29"/>
  <c r="AJ70" i="29"/>
  <c r="AK70" i="29"/>
  <c r="AL70" i="29"/>
  <c r="AM70" i="29"/>
  <c r="AN70" i="29"/>
  <c r="AO70" i="29"/>
  <c r="AP70" i="29"/>
  <c r="AQ70" i="29"/>
  <c r="AR70" i="29"/>
  <c r="AS70" i="29"/>
  <c r="AT70" i="29"/>
  <c r="AU70" i="29"/>
  <c r="AV70" i="29"/>
  <c r="AW70" i="29"/>
  <c r="AX70" i="29"/>
  <c r="AY70" i="29"/>
  <c r="AZ70" i="29"/>
  <c r="E71" i="29"/>
  <c r="F71" i="29"/>
  <c r="G71" i="29"/>
  <c r="H71" i="29"/>
  <c r="I71" i="29"/>
  <c r="J71" i="29"/>
  <c r="K71" i="29"/>
  <c r="L71" i="29"/>
  <c r="M71" i="29"/>
  <c r="N71" i="29"/>
  <c r="O71" i="29"/>
  <c r="P71" i="29"/>
  <c r="Q71" i="29"/>
  <c r="R71" i="29"/>
  <c r="S71" i="29"/>
  <c r="T71" i="29"/>
  <c r="U71" i="29"/>
  <c r="V71" i="29"/>
  <c r="W71" i="29"/>
  <c r="X71" i="29"/>
  <c r="Y71" i="29"/>
  <c r="Z71" i="29"/>
  <c r="AA71" i="29"/>
  <c r="AB71" i="29"/>
  <c r="AC71" i="29"/>
  <c r="AD71" i="29"/>
  <c r="AE71" i="29"/>
  <c r="AF71" i="29"/>
  <c r="AG71" i="29"/>
  <c r="AH71" i="29"/>
  <c r="AI71" i="29"/>
  <c r="AJ71" i="29"/>
  <c r="AK71" i="29"/>
  <c r="AL71" i="29"/>
  <c r="AM71" i="29"/>
  <c r="AN71" i="29"/>
  <c r="AO71" i="29"/>
  <c r="AP71" i="29"/>
  <c r="AQ71" i="29"/>
  <c r="AR71" i="29"/>
  <c r="AS71" i="29"/>
  <c r="AT71" i="29"/>
  <c r="AU71" i="29"/>
  <c r="AV71" i="29"/>
  <c r="AW71" i="29"/>
  <c r="AX71" i="29"/>
  <c r="AY71" i="29"/>
  <c r="AZ71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Q72" i="29"/>
  <c r="R72" i="29"/>
  <c r="S72" i="29"/>
  <c r="T72" i="29"/>
  <c r="U72" i="29"/>
  <c r="V72" i="29"/>
  <c r="W72" i="29"/>
  <c r="X72" i="29"/>
  <c r="Y72" i="29"/>
  <c r="Z72" i="29"/>
  <c r="AA72" i="29"/>
  <c r="AB72" i="29"/>
  <c r="AC72" i="29"/>
  <c r="AD72" i="29"/>
  <c r="AE72" i="29"/>
  <c r="AF72" i="29"/>
  <c r="AG72" i="29"/>
  <c r="AH72" i="29"/>
  <c r="AI72" i="29"/>
  <c r="AJ72" i="29"/>
  <c r="AK72" i="29"/>
  <c r="AL72" i="29"/>
  <c r="AM72" i="29"/>
  <c r="AN72" i="29"/>
  <c r="AO72" i="29"/>
  <c r="AP72" i="29"/>
  <c r="AQ72" i="29"/>
  <c r="AR72" i="29"/>
  <c r="AS72" i="29"/>
  <c r="AT72" i="29"/>
  <c r="AU72" i="29"/>
  <c r="AV72" i="29"/>
  <c r="AW72" i="29"/>
  <c r="AX72" i="29"/>
  <c r="AY72" i="29"/>
  <c r="AZ72" i="29"/>
  <c r="E73" i="29"/>
  <c r="F73" i="29"/>
  <c r="G73" i="29"/>
  <c r="H73" i="29"/>
  <c r="I73" i="29"/>
  <c r="J73" i="29"/>
  <c r="K73" i="29"/>
  <c r="L73" i="29"/>
  <c r="M73" i="29"/>
  <c r="N73" i="29"/>
  <c r="O73" i="29"/>
  <c r="P73" i="29"/>
  <c r="Q73" i="29"/>
  <c r="R73" i="29"/>
  <c r="S73" i="29"/>
  <c r="T73" i="29"/>
  <c r="U73" i="29"/>
  <c r="V73" i="29"/>
  <c r="W73" i="29"/>
  <c r="X73" i="29"/>
  <c r="Y73" i="29"/>
  <c r="Z73" i="29"/>
  <c r="AA73" i="29"/>
  <c r="AB73" i="29"/>
  <c r="AC73" i="29"/>
  <c r="AD73" i="29"/>
  <c r="AE73" i="29"/>
  <c r="AF73" i="29"/>
  <c r="AG73" i="29"/>
  <c r="AH73" i="29"/>
  <c r="AI73" i="29"/>
  <c r="AJ73" i="29"/>
  <c r="AK73" i="29"/>
  <c r="AL73" i="29"/>
  <c r="AM73" i="29"/>
  <c r="AN73" i="29"/>
  <c r="AO73" i="29"/>
  <c r="AP73" i="29"/>
  <c r="AQ73" i="29"/>
  <c r="AR73" i="29"/>
  <c r="AS73" i="29"/>
  <c r="AT73" i="29"/>
  <c r="AU73" i="29"/>
  <c r="AV73" i="29"/>
  <c r="AW73" i="29"/>
  <c r="AX73" i="29"/>
  <c r="AY73" i="29"/>
  <c r="AZ73" i="29"/>
  <c r="E74" i="29"/>
  <c r="F74" i="29"/>
  <c r="G74" i="29"/>
  <c r="H74" i="29"/>
  <c r="I74" i="29"/>
  <c r="J74" i="29"/>
  <c r="K74" i="29"/>
  <c r="L74" i="29"/>
  <c r="M74" i="29"/>
  <c r="N74" i="29"/>
  <c r="O74" i="29"/>
  <c r="P74" i="29"/>
  <c r="Q74" i="29"/>
  <c r="R74" i="29"/>
  <c r="S74" i="29"/>
  <c r="T74" i="29"/>
  <c r="U74" i="29"/>
  <c r="V74" i="29"/>
  <c r="W74" i="29"/>
  <c r="X74" i="29"/>
  <c r="Y74" i="29"/>
  <c r="Z74" i="29"/>
  <c r="AA74" i="29"/>
  <c r="AB74" i="29"/>
  <c r="AC74" i="29"/>
  <c r="AD74" i="29"/>
  <c r="AE74" i="29"/>
  <c r="AF74" i="29"/>
  <c r="AG74" i="29"/>
  <c r="AH74" i="29"/>
  <c r="AI74" i="29"/>
  <c r="AJ74" i="29"/>
  <c r="AK74" i="29"/>
  <c r="AL74" i="29"/>
  <c r="AM74" i="29"/>
  <c r="AN74" i="29"/>
  <c r="AO74" i="29"/>
  <c r="AP74" i="29"/>
  <c r="AQ74" i="29"/>
  <c r="AR74" i="29"/>
  <c r="AS74" i="29"/>
  <c r="AT74" i="29"/>
  <c r="AU74" i="29"/>
  <c r="AV74" i="29"/>
  <c r="AW74" i="29"/>
  <c r="AX74" i="29"/>
  <c r="AY74" i="29"/>
  <c r="AZ74" i="29"/>
  <c r="E75" i="29"/>
  <c r="F75" i="29"/>
  <c r="G75" i="29"/>
  <c r="H75" i="29"/>
  <c r="I75" i="29"/>
  <c r="J75" i="29"/>
  <c r="K75" i="29"/>
  <c r="L75" i="29"/>
  <c r="M75" i="29"/>
  <c r="N75" i="29"/>
  <c r="O75" i="29"/>
  <c r="P75" i="29"/>
  <c r="Q75" i="29"/>
  <c r="R75" i="29"/>
  <c r="S75" i="29"/>
  <c r="T75" i="29"/>
  <c r="U75" i="29"/>
  <c r="V75" i="29"/>
  <c r="W75" i="29"/>
  <c r="X75" i="29"/>
  <c r="Y75" i="29"/>
  <c r="Z75" i="29"/>
  <c r="AA75" i="29"/>
  <c r="AB75" i="29"/>
  <c r="AC75" i="29"/>
  <c r="AD75" i="29"/>
  <c r="AE75" i="29"/>
  <c r="AF75" i="29"/>
  <c r="AG75" i="29"/>
  <c r="AH75" i="29"/>
  <c r="AI75" i="29"/>
  <c r="AJ75" i="29"/>
  <c r="AK75" i="29"/>
  <c r="AL75" i="29"/>
  <c r="AM75" i="29"/>
  <c r="AN75" i="29"/>
  <c r="AO75" i="29"/>
  <c r="AP75" i="29"/>
  <c r="AQ75" i="29"/>
  <c r="AR75" i="29"/>
  <c r="AS75" i="29"/>
  <c r="AT75" i="29"/>
  <c r="AU75" i="29"/>
  <c r="AV75" i="29"/>
  <c r="AW75" i="29"/>
  <c r="AX75" i="29"/>
  <c r="AY75" i="29"/>
  <c r="AZ75" i="29"/>
  <c r="D69" i="29"/>
  <c r="D70" i="29"/>
  <c r="D71" i="29"/>
  <c r="D72" i="29"/>
  <c r="D73" i="29"/>
  <c r="D74" i="29"/>
  <c r="D75" i="29"/>
  <c r="C70" i="29"/>
  <c r="C71" i="29"/>
  <c r="C72" i="29"/>
  <c r="C73" i="29"/>
  <c r="C74" i="29"/>
  <c r="C75" i="29"/>
  <c r="C76" i="29"/>
  <c r="C69" i="29"/>
  <c r="D56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Q56" i="29"/>
  <c r="R56" i="29"/>
  <c r="S56" i="29"/>
  <c r="T56" i="29"/>
  <c r="U56" i="29"/>
  <c r="V56" i="29"/>
  <c r="W56" i="29"/>
  <c r="X56" i="29"/>
  <c r="Y56" i="29"/>
  <c r="Z56" i="29"/>
  <c r="AA56" i="29"/>
  <c r="AB56" i="29"/>
  <c r="AC56" i="29"/>
  <c r="AD56" i="29"/>
  <c r="AE56" i="29"/>
  <c r="AF56" i="29"/>
  <c r="AG56" i="29"/>
  <c r="AH56" i="29"/>
  <c r="AI56" i="29"/>
  <c r="AJ56" i="29"/>
  <c r="AK56" i="29"/>
  <c r="AL56" i="29"/>
  <c r="AM56" i="29"/>
  <c r="AN56" i="29"/>
  <c r="AO56" i="29"/>
  <c r="AP56" i="29"/>
  <c r="AQ56" i="29"/>
  <c r="AR56" i="29"/>
  <c r="AS56" i="29"/>
  <c r="AT56" i="29"/>
  <c r="AU56" i="29"/>
  <c r="AV56" i="29"/>
  <c r="AW56" i="29"/>
  <c r="AX56" i="29"/>
  <c r="AY56" i="29"/>
  <c r="AZ56" i="29"/>
  <c r="D57" i="29"/>
  <c r="E57" i="29"/>
  <c r="F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S57" i="29"/>
  <c r="T57" i="29"/>
  <c r="U57" i="29"/>
  <c r="V57" i="29"/>
  <c r="W57" i="29"/>
  <c r="X57" i="29"/>
  <c r="Y57" i="29"/>
  <c r="Z57" i="29"/>
  <c r="AA57" i="29"/>
  <c r="AB57" i="29"/>
  <c r="AC57" i="29"/>
  <c r="AD57" i="29"/>
  <c r="AE57" i="29"/>
  <c r="AF57" i="29"/>
  <c r="AG57" i="29"/>
  <c r="AH57" i="29"/>
  <c r="AI57" i="29"/>
  <c r="AJ57" i="29"/>
  <c r="AK57" i="29"/>
  <c r="AL57" i="29"/>
  <c r="AM57" i="29"/>
  <c r="AN57" i="29"/>
  <c r="AO57" i="29"/>
  <c r="AP57" i="29"/>
  <c r="AQ57" i="29"/>
  <c r="AR57" i="29"/>
  <c r="AS57" i="29"/>
  <c r="AT57" i="29"/>
  <c r="AU57" i="29"/>
  <c r="AV57" i="29"/>
  <c r="AW57" i="29"/>
  <c r="AX57" i="29"/>
  <c r="AY57" i="29"/>
  <c r="AZ57" i="29"/>
  <c r="D58" i="29"/>
  <c r="E58" i="29"/>
  <c r="F58" i="29"/>
  <c r="G58" i="29"/>
  <c r="H58" i="29"/>
  <c r="I58" i="29"/>
  <c r="J58" i="29"/>
  <c r="K58" i="29"/>
  <c r="L58" i="29"/>
  <c r="M58" i="29"/>
  <c r="N58" i="29"/>
  <c r="O58" i="29"/>
  <c r="P58" i="29"/>
  <c r="Q58" i="29"/>
  <c r="R58" i="29"/>
  <c r="S58" i="29"/>
  <c r="T58" i="29"/>
  <c r="U58" i="29"/>
  <c r="V58" i="29"/>
  <c r="W58" i="29"/>
  <c r="X58" i="29"/>
  <c r="Y58" i="29"/>
  <c r="Z58" i="29"/>
  <c r="AA58" i="29"/>
  <c r="AB58" i="29"/>
  <c r="AC58" i="29"/>
  <c r="AD58" i="29"/>
  <c r="AE58" i="29"/>
  <c r="AF58" i="29"/>
  <c r="AG58" i="29"/>
  <c r="AH58" i="29"/>
  <c r="AI58" i="29"/>
  <c r="AJ58" i="29"/>
  <c r="AK58" i="29"/>
  <c r="AL58" i="29"/>
  <c r="AM58" i="29"/>
  <c r="AN58" i="29"/>
  <c r="AO58" i="29"/>
  <c r="AP58" i="29"/>
  <c r="AQ58" i="29"/>
  <c r="AR58" i="29"/>
  <c r="AS58" i="29"/>
  <c r="AT58" i="29"/>
  <c r="AU58" i="29"/>
  <c r="AV58" i="29"/>
  <c r="AW58" i="29"/>
  <c r="AX58" i="29"/>
  <c r="AY58" i="29"/>
  <c r="AZ58" i="29"/>
  <c r="D59" i="29"/>
  <c r="E59" i="29"/>
  <c r="F59" i="29"/>
  <c r="G59" i="29"/>
  <c r="H59" i="29"/>
  <c r="I59" i="29"/>
  <c r="J59" i="29"/>
  <c r="K59" i="29"/>
  <c r="L59" i="29"/>
  <c r="M59" i="29"/>
  <c r="N59" i="29"/>
  <c r="O59" i="29"/>
  <c r="P59" i="29"/>
  <c r="Q59" i="29"/>
  <c r="R59" i="29"/>
  <c r="S59" i="29"/>
  <c r="T59" i="29"/>
  <c r="U59" i="29"/>
  <c r="V59" i="29"/>
  <c r="W59" i="29"/>
  <c r="X59" i="29"/>
  <c r="Y59" i="29"/>
  <c r="Z59" i="29"/>
  <c r="AA59" i="29"/>
  <c r="AB59" i="29"/>
  <c r="AC59" i="29"/>
  <c r="AD59" i="29"/>
  <c r="AE59" i="29"/>
  <c r="AF59" i="29"/>
  <c r="AG59" i="29"/>
  <c r="AH59" i="29"/>
  <c r="AI59" i="29"/>
  <c r="AJ59" i="29"/>
  <c r="AK59" i="29"/>
  <c r="AL59" i="29"/>
  <c r="AM59" i="29"/>
  <c r="AN59" i="29"/>
  <c r="AO59" i="29"/>
  <c r="AP59" i="29"/>
  <c r="AQ59" i="29"/>
  <c r="AR59" i="29"/>
  <c r="AS59" i="29"/>
  <c r="AT59" i="29"/>
  <c r="AU59" i="29"/>
  <c r="AV59" i="29"/>
  <c r="AW59" i="29"/>
  <c r="AX59" i="29"/>
  <c r="AY59" i="29"/>
  <c r="AZ59" i="29"/>
  <c r="D60" i="29"/>
  <c r="E60" i="29"/>
  <c r="F60" i="29"/>
  <c r="G60" i="29"/>
  <c r="H60" i="29"/>
  <c r="I60" i="29"/>
  <c r="J60" i="29"/>
  <c r="K60" i="29"/>
  <c r="L60" i="29"/>
  <c r="M60" i="29"/>
  <c r="N60" i="29"/>
  <c r="O60" i="29"/>
  <c r="P60" i="29"/>
  <c r="Q60" i="29"/>
  <c r="R60" i="29"/>
  <c r="S60" i="29"/>
  <c r="T60" i="29"/>
  <c r="U60" i="29"/>
  <c r="V60" i="29"/>
  <c r="W60" i="29"/>
  <c r="X60" i="29"/>
  <c r="Y60" i="29"/>
  <c r="Z60" i="29"/>
  <c r="AA60" i="29"/>
  <c r="AB60" i="29"/>
  <c r="AC60" i="29"/>
  <c r="AD60" i="29"/>
  <c r="AE60" i="29"/>
  <c r="AF60" i="29"/>
  <c r="AG60" i="29"/>
  <c r="AH60" i="29"/>
  <c r="AI60" i="29"/>
  <c r="AJ60" i="29"/>
  <c r="AK60" i="29"/>
  <c r="AL60" i="29"/>
  <c r="AM60" i="29"/>
  <c r="AN60" i="29"/>
  <c r="AO60" i="29"/>
  <c r="AP60" i="29"/>
  <c r="AQ60" i="29"/>
  <c r="AR60" i="29"/>
  <c r="AS60" i="29"/>
  <c r="AT60" i="29"/>
  <c r="AU60" i="29"/>
  <c r="AV60" i="29"/>
  <c r="AW60" i="29"/>
  <c r="AX60" i="29"/>
  <c r="AY60" i="29"/>
  <c r="AZ60" i="29"/>
  <c r="D61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Q61" i="29"/>
  <c r="R61" i="29"/>
  <c r="S61" i="29"/>
  <c r="T61" i="29"/>
  <c r="U61" i="29"/>
  <c r="V61" i="29"/>
  <c r="W61" i="29"/>
  <c r="X61" i="29"/>
  <c r="Y61" i="29"/>
  <c r="Z61" i="29"/>
  <c r="AA61" i="29"/>
  <c r="AB61" i="29"/>
  <c r="AC61" i="29"/>
  <c r="AD61" i="29"/>
  <c r="AE61" i="29"/>
  <c r="AF61" i="29"/>
  <c r="AG61" i="29"/>
  <c r="AH61" i="29"/>
  <c r="AI61" i="29"/>
  <c r="AJ61" i="29"/>
  <c r="AK61" i="29"/>
  <c r="AL61" i="29"/>
  <c r="AM61" i="29"/>
  <c r="AN61" i="29"/>
  <c r="AO61" i="29"/>
  <c r="AP61" i="29"/>
  <c r="AQ61" i="29"/>
  <c r="AR61" i="29"/>
  <c r="AS61" i="29"/>
  <c r="AT61" i="29"/>
  <c r="AU61" i="29"/>
  <c r="AV61" i="29"/>
  <c r="AW61" i="29"/>
  <c r="AX61" i="29"/>
  <c r="AY61" i="29"/>
  <c r="AZ61" i="29"/>
  <c r="D62" i="29"/>
  <c r="E62" i="29"/>
  <c r="F62" i="29"/>
  <c r="G62" i="29"/>
  <c r="H62" i="29"/>
  <c r="I62" i="29"/>
  <c r="J62" i="29"/>
  <c r="K62" i="29"/>
  <c r="L62" i="29"/>
  <c r="M62" i="29"/>
  <c r="N62" i="29"/>
  <c r="O62" i="29"/>
  <c r="P62" i="29"/>
  <c r="Q62" i="29"/>
  <c r="R62" i="29"/>
  <c r="S62" i="29"/>
  <c r="T62" i="29"/>
  <c r="U62" i="29"/>
  <c r="V62" i="29"/>
  <c r="W62" i="29"/>
  <c r="X62" i="29"/>
  <c r="Y62" i="29"/>
  <c r="Z62" i="29"/>
  <c r="AA62" i="29"/>
  <c r="AB62" i="29"/>
  <c r="AC62" i="29"/>
  <c r="AD62" i="29"/>
  <c r="AE62" i="29"/>
  <c r="AF62" i="29"/>
  <c r="AG62" i="29"/>
  <c r="AH62" i="29"/>
  <c r="AI62" i="29"/>
  <c r="AJ62" i="29"/>
  <c r="AK62" i="29"/>
  <c r="AL62" i="29"/>
  <c r="AM62" i="29"/>
  <c r="AN62" i="29"/>
  <c r="AO62" i="29"/>
  <c r="AP62" i="29"/>
  <c r="AQ62" i="29"/>
  <c r="AR62" i="29"/>
  <c r="AS62" i="29"/>
  <c r="AT62" i="29"/>
  <c r="AU62" i="29"/>
  <c r="AV62" i="29"/>
  <c r="AW62" i="29"/>
  <c r="AX62" i="29"/>
  <c r="AY62" i="29"/>
  <c r="AZ62" i="29"/>
  <c r="C57" i="29"/>
  <c r="C58" i="29"/>
  <c r="C59" i="29"/>
  <c r="C60" i="29"/>
  <c r="C61" i="29"/>
  <c r="C62" i="29"/>
  <c r="C63" i="29"/>
  <c r="C56" i="29"/>
  <c r="C26" i="10" l="1"/>
  <c r="C25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U83" i="10"/>
  <c r="V83" i="10"/>
  <c r="W83" i="10"/>
  <c r="X83" i="10"/>
  <c r="Y83" i="10"/>
  <c r="Z83" i="10"/>
  <c r="AA83" i="10"/>
  <c r="AB83" i="10"/>
  <c r="AC83" i="10"/>
  <c r="AD83" i="10"/>
  <c r="AE83" i="10"/>
  <c r="AF83" i="10"/>
  <c r="AG83" i="10"/>
  <c r="AH83" i="10"/>
  <c r="AI83" i="10"/>
  <c r="AJ83" i="10"/>
  <c r="AK83" i="10"/>
  <c r="AL83" i="10"/>
  <c r="AM83" i="10"/>
  <c r="AN83" i="10"/>
  <c r="AO83" i="10"/>
  <c r="AP83" i="10"/>
  <c r="AQ83" i="10"/>
  <c r="AR83" i="10"/>
  <c r="AS83" i="10"/>
  <c r="AT83" i="10"/>
  <c r="AU83" i="10"/>
  <c r="AV83" i="10"/>
  <c r="AW83" i="10"/>
  <c r="AX83" i="10"/>
  <c r="AY83" i="10"/>
  <c r="AZ83" i="10"/>
  <c r="D83" i="10"/>
  <c r="E83" i="10"/>
  <c r="F83" i="10"/>
  <c r="G83" i="10"/>
  <c r="C84" i="10"/>
  <c r="C83" i="10"/>
  <c r="E14" i="10" l="1"/>
  <c r="C14" i="10" l="1"/>
  <c r="C17" i="10" l="1"/>
  <c r="BA4" i="10"/>
  <c r="BA5" i="10"/>
  <c r="BA6" i="10"/>
  <c r="BA7" i="10"/>
  <c r="BA8" i="10"/>
  <c r="BA9" i="10"/>
  <c r="BA10" i="10"/>
  <c r="BA3" i="10"/>
  <c r="F15" i="10" l="1"/>
  <c r="F16" i="10"/>
  <c r="F17" i="10"/>
  <c r="F18" i="10"/>
  <c r="F19" i="10"/>
  <c r="F20" i="10"/>
  <c r="F21" i="10"/>
  <c r="F14" i="10"/>
  <c r="E15" i="10"/>
  <c r="E16" i="10"/>
  <c r="E17" i="10"/>
  <c r="E18" i="10"/>
  <c r="E19" i="10"/>
  <c r="E20" i="10"/>
  <c r="E21" i="10"/>
  <c r="D14" i="10"/>
  <c r="D15" i="10"/>
  <c r="D16" i="10"/>
  <c r="D17" i="10"/>
  <c r="D18" i="10"/>
  <c r="D19" i="10"/>
  <c r="D20" i="10"/>
  <c r="D21" i="10"/>
  <c r="C15" i="10"/>
  <c r="C16" i="10"/>
  <c r="C18" i="10"/>
  <c r="C19" i="10"/>
  <c r="C20" i="10"/>
  <c r="C21" i="10"/>
  <c r="E25" i="10" s="1"/>
  <c r="F25" i="10" s="1"/>
  <c r="F33" i="10" l="1"/>
  <c r="E40" i="10"/>
  <c r="D40" i="10"/>
  <c r="C33" i="10"/>
  <c r="D36" i="10"/>
  <c r="E36" i="10"/>
  <c r="F37" i="10"/>
  <c r="C40" i="10"/>
  <c r="D39" i="10"/>
  <c r="E39" i="10"/>
  <c r="F40" i="10"/>
  <c r="C39" i="10"/>
  <c r="C35" i="10"/>
  <c r="D38" i="10"/>
  <c r="D34" i="10"/>
  <c r="E38" i="10"/>
  <c r="E34" i="10"/>
  <c r="F39" i="10"/>
  <c r="F35" i="10"/>
  <c r="C37" i="10"/>
  <c r="C36" i="10"/>
  <c r="D35" i="10"/>
  <c r="E35" i="10"/>
  <c r="F36" i="10"/>
  <c r="C38" i="10"/>
  <c r="C34" i="10"/>
  <c r="D37" i="10"/>
  <c r="D33" i="10"/>
  <c r="E37" i="10"/>
  <c r="E33" i="10"/>
  <c r="F38" i="10"/>
  <c r="F34" i="10"/>
</calcChain>
</file>

<file path=xl/sharedStrings.xml><?xml version="1.0" encoding="utf-8"?>
<sst xmlns="http://schemas.openxmlformats.org/spreadsheetml/2006/main" count="335" uniqueCount="77">
  <si>
    <t>Additional General Consumers Revenue</t>
  </si>
  <si>
    <t>Additional General Consumers Revenue Percent Increase</t>
  </si>
  <si>
    <t>Retained Earnings</t>
  </si>
  <si>
    <t>Plan #</t>
  </si>
  <si>
    <t>Development Plan Short Name</t>
  </si>
  <si>
    <t>Cumulative Nominal Rate Increases at 2031/32</t>
  </si>
  <si>
    <t>All Gas</t>
  </si>
  <si>
    <t>Gas/C26</t>
  </si>
  <si>
    <t>K22/Gas</t>
  </si>
  <si>
    <t>K19/Gas/250</t>
  </si>
  <si>
    <t>K19/C25/250</t>
  </si>
  <si>
    <t>K19/C31/750</t>
  </si>
  <si>
    <t>K19/Gas/750</t>
  </si>
  <si>
    <t>K19/C25/750</t>
  </si>
  <si>
    <t>Preferred Plan</t>
  </si>
  <si>
    <t>K19/C25/750 (Preferred)</t>
  </si>
  <si>
    <t>NPV</t>
  </si>
  <si>
    <t>DR Ref</t>
  </si>
  <si>
    <t>50 Years</t>
  </si>
  <si>
    <t>20 Years</t>
  </si>
  <si>
    <t>discount rates from response (CAC/MH 1-127):</t>
  </si>
  <si>
    <t>K22 Gas</t>
  </si>
  <si>
    <t>Gas C26</t>
  </si>
  <si>
    <t>K19 Gas 250 MW</t>
  </si>
  <si>
    <t>K19 C25 250 MW</t>
  </si>
  <si>
    <t>K19 Sales C25 750MW</t>
  </si>
  <si>
    <t>K19 Imp C31 750 MW</t>
  </si>
  <si>
    <t>K19 Imp Gas 750 MW</t>
  </si>
  <si>
    <t>Cumulative Nominal Rate Increases at 2061/62</t>
  </si>
  <si>
    <t>Even-Annual Rate Increases (2012/113 to 2032)</t>
  </si>
  <si>
    <t>Even-Annual Rate Increases (2012/13 to 2061/62)</t>
  </si>
  <si>
    <t>K19 Sales C25 750MW (Preferred)</t>
  </si>
  <si>
    <t>GWh</t>
  </si>
  <si>
    <t xml:space="preserve">All Gas </t>
  </si>
  <si>
    <t xml:space="preserve">K22Gas </t>
  </si>
  <si>
    <t xml:space="preserve">K19 Gas 250 MW </t>
  </si>
  <si>
    <t xml:space="preserve">K19 C25250 MW </t>
  </si>
  <si>
    <t xml:space="preserve">K19 Sales C25750 MW </t>
  </si>
  <si>
    <t xml:space="preserve">K19 Imp C31750 MW </t>
  </si>
  <si>
    <t xml:space="preserve">K19 Imp Gas 750 MW </t>
  </si>
  <si>
    <t>$MM</t>
  </si>
  <si>
    <t>$/MWh</t>
  </si>
  <si>
    <t>K19 Sales C25750 MW (Preferred)</t>
  </si>
  <si>
    <t>35 Years</t>
  </si>
  <si>
    <t>40 Years</t>
  </si>
  <si>
    <t>All Gas (1)</t>
  </si>
  <si>
    <t>Gas/C26 (7)</t>
  </si>
  <si>
    <t>K22/Gas (2)</t>
  </si>
  <si>
    <t>K19/Gas/250 (4)</t>
  </si>
  <si>
    <t>K19/C25/250 (13)</t>
  </si>
  <si>
    <t>K19/C31/750 (12)</t>
  </si>
  <si>
    <t>K19/Gas/750 (6)</t>
  </si>
  <si>
    <t>1912 Drought</t>
  </si>
  <si>
    <t>2007 Drought</t>
  </si>
  <si>
    <t>Additional Consumers Revenue</t>
  </si>
  <si>
    <t>Add Cons Rev/Retained Earnings</t>
  </si>
  <si>
    <t>D/E Ratio</t>
  </si>
  <si>
    <t>Manitoba Domestic Energy Sales</t>
  </si>
  <si>
    <t>Manitoba Domestic Energy Sales @ Approved Rates</t>
  </si>
  <si>
    <t>1916 Drought</t>
  </si>
  <si>
    <t>Total</t>
  </si>
  <si>
    <t>Total Domesteic</t>
  </si>
  <si>
    <t>Levelized</t>
  </si>
  <si>
    <t>Preferred</t>
  </si>
  <si>
    <t>Debt + Equity</t>
  </si>
  <si>
    <t>Consumers Revenue Difference from Preferred</t>
  </si>
  <si>
    <t>Debt</t>
  </si>
  <si>
    <t>Change in D/E Ratio</t>
  </si>
  <si>
    <t>Preferred Changes</t>
  </si>
  <si>
    <t>NPV of Domestic Revenue @.0705</t>
  </si>
  <si>
    <t>1918 Drought</t>
  </si>
  <si>
    <t>1918 Only Drought</t>
  </si>
  <si>
    <t xml:space="preserve">1918 Only </t>
  </si>
  <si>
    <t>1918 Only</t>
  </si>
  <si>
    <t>New D/E Ratio</t>
  </si>
  <si>
    <t>1918 only</t>
  </si>
  <si>
    <t>No New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</si>
</sst>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termin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0" fontId="9" fillId="0" borderId="0"/>
    <xf numFmtId="0" fontId="10" fillId="5" borderId="8" applyNumberFormat="0" applyAlignment="0" applyProtection="0"/>
  </cellStyleXfs>
  <cellXfs count="76">
    <xf numFmtId="0" fontId="0" fillId="0" borderId="0" xfId="0"/>
    <xf numFmtId="0" fontId="1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9" fontId="1" fillId="0" borderId="4" xfId="1" applyFont="1" applyBorder="1" applyAlignment="1">
      <alignment horizontal="justify" vertical="center" wrapText="1"/>
    </xf>
    <xf numFmtId="10" fontId="1" fillId="0" borderId="4" xfId="1" applyNumberFormat="1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7" xfId="0" applyFont="1" applyBorder="1"/>
    <xf numFmtId="0" fontId="2" fillId="2" borderId="7" xfId="0" applyFont="1" applyFill="1" applyBorder="1"/>
    <xf numFmtId="167" fontId="3" fillId="0" borderId="0" xfId="2" applyNumberFormat="1" applyFont="1" applyFill="1"/>
    <xf numFmtId="0" fontId="1" fillId="0" borderId="0" xfId="0" applyFont="1" applyFill="1" applyBorder="1" applyAlignment="1">
      <alignment horizontal="justify" vertical="center" wrapText="1"/>
    </xf>
    <xf numFmtId="0" fontId="6" fillId="0" borderId="0" xfId="0" applyFont="1"/>
    <xf numFmtId="167" fontId="0" fillId="0" borderId="0" xfId="0" applyNumberFormat="1"/>
    <xf numFmtId="1" fontId="0" fillId="0" borderId="0" xfId="0" applyNumberFormat="1"/>
    <xf numFmtId="164" fontId="0" fillId="0" borderId="0" xfId="0" applyNumberFormat="1"/>
    <xf numFmtId="2" fontId="0" fillId="0" borderId="0" xfId="0" applyNumberFormat="1" applyFill="1" applyBorder="1"/>
    <xf numFmtId="2" fontId="7" fillId="0" borderId="0" xfId="0" applyNumberFormat="1" applyFont="1" applyFill="1" applyBorder="1"/>
    <xf numFmtId="0" fontId="0" fillId="0" borderId="0" xfId="0"/>
    <xf numFmtId="164" fontId="0" fillId="0" borderId="0" xfId="0" applyNumberFormat="1"/>
    <xf numFmtId="0" fontId="5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167" fontId="4" fillId="0" borderId="0" xfId="2" applyNumberFormat="1" applyFont="1"/>
    <xf numFmtId="10" fontId="0" fillId="0" borderId="0" xfId="1" applyNumberFormat="1" applyFont="1"/>
    <xf numFmtId="167" fontId="0" fillId="0" borderId="0" xfId="2" applyNumberFormat="1" applyFont="1"/>
    <xf numFmtId="0" fontId="1" fillId="0" borderId="0" xfId="0" applyFont="1" applyBorder="1" applyAlignment="1">
      <alignment horizontal="justify" vertical="center" wrapText="1"/>
    </xf>
    <xf numFmtId="0" fontId="0" fillId="0" borderId="0" xfId="0" applyFont="1"/>
    <xf numFmtId="0" fontId="1" fillId="0" borderId="9" xfId="0" applyFont="1" applyFill="1" applyBorder="1" applyAlignment="1">
      <alignment horizontal="justify" vertical="center" wrapText="1"/>
    </xf>
    <xf numFmtId="10" fontId="0" fillId="0" borderId="9" xfId="0" applyNumberFormat="1" applyBorder="1"/>
    <xf numFmtId="9" fontId="0" fillId="0" borderId="9" xfId="0" applyNumberFormat="1" applyBorder="1"/>
    <xf numFmtId="9" fontId="0" fillId="0" borderId="0" xfId="1" applyFont="1"/>
    <xf numFmtId="0" fontId="0" fillId="0" borderId="0" xfId="0"/>
    <xf numFmtId="167" fontId="0" fillId="0" borderId="0" xfId="0" applyNumberFormat="1"/>
    <xf numFmtId="168" fontId="0" fillId="3" borderId="0" xfId="1" applyNumberFormat="1" applyFont="1" applyFill="1"/>
    <xf numFmtId="169" fontId="4" fillId="0" borderId="0" xfId="3" applyNumberFormat="1" applyFont="1"/>
    <xf numFmtId="165" fontId="0" fillId="0" borderId="0" xfId="3" applyFont="1"/>
    <xf numFmtId="165" fontId="0" fillId="0" borderId="0" xfId="3" applyNumberFormat="1" applyFont="1"/>
    <xf numFmtId="165" fontId="0" fillId="0" borderId="0" xfId="0" applyNumberFormat="1"/>
    <xf numFmtId="10" fontId="0" fillId="0" borderId="0" xfId="0" applyNumberFormat="1"/>
    <xf numFmtId="9" fontId="0" fillId="0" borderId="0" xfId="0" applyNumberFormat="1"/>
    <xf numFmtId="10" fontId="0" fillId="3" borderId="0" xfId="1" applyNumberFormat="1" applyFont="1" applyFill="1"/>
    <xf numFmtId="10" fontId="0" fillId="0" borderId="0" xfId="1" applyNumberFormat="1" applyFont="1" applyFill="1"/>
    <xf numFmtId="166" fontId="0" fillId="0" borderId="0" xfId="0" applyNumberFormat="1"/>
    <xf numFmtId="10" fontId="3" fillId="0" borderId="0" xfId="1" applyNumberFormat="1" applyFont="1" applyFill="1"/>
    <xf numFmtId="0" fontId="0" fillId="0" borderId="0" xfId="0" applyFont="1" applyFill="1"/>
    <xf numFmtId="1" fontId="3" fillId="0" borderId="0" xfId="0" applyNumberFormat="1" applyFont="1"/>
    <xf numFmtId="0" fontId="3" fillId="0" borderId="0" xfId="0" applyFont="1" applyFill="1"/>
    <xf numFmtId="0" fontId="0" fillId="0" borderId="0" xfId="0" applyFill="1"/>
    <xf numFmtId="167" fontId="3" fillId="0" borderId="0" xfId="2" applyNumberFormat="1" applyFont="1" applyFill="1"/>
    <xf numFmtId="168" fontId="0" fillId="0" borderId="0" xfId="1" applyNumberFormat="1" applyFont="1" applyFill="1"/>
    <xf numFmtId="0" fontId="12" fillId="0" borderId="0" xfId="0" applyFont="1" applyFill="1"/>
    <xf numFmtId="168" fontId="11" fillId="4" borderId="0" xfId="1" applyNumberFormat="1" applyFont="1" applyFill="1"/>
    <xf numFmtId="10" fontId="11" fillId="4" borderId="0" xfId="1" applyNumberFormat="1" applyFont="1" applyFill="1"/>
    <xf numFmtId="10" fontId="3" fillId="4" borderId="0" xfId="1" applyNumberFormat="1" applyFont="1" applyFill="1"/>
    <xf numFmtId="10" fontId="3" fillId="3" borderId="0" xfId="1" applyNumberFormat="1" applyFont="1" applyFill="1"/>
    <xf numFmtId="169" fontId="0" fillId="0" borderId="0" xfId="0" applyNumberFormat="1"/>
    <xf numFmtId="165" fontId="4" fillId="0" borderId="0" xfId="3" applyFont="1"/>
    <xf numFmtId="165" fontId="5" fillId="0" borderId="0" xfId="3" applyFont="1"/>
    <xf numFmtId="3" fontId="0" fillId="0" borderId="0" xfId="0" applyNumberFormat="1"/>
    <xf numFmtId="0" fontId="0" fillId="0" borderId="0" xfId="0"/>
    <xf numFmtId="166" fontId="0" fillId="0" borderId="0" xfId="0" applyNumberFormat="1"/>
    <xf numFmtId="167" fontId="0" fillId="0" borderId="0" xfId="0" applyNumberFormat="1"/>
    <xf numFmtId="166" fontId="0" fillId="3" borderId="0" xfId="0" applyNumberFormat="1" applyFill="1"/>
    <xf numFmtId="167" fontId="0" fillId="3" borderId="0" xfId="0" applyNumberFormat="1" applyFill="1"/>
    <xf numFmtId="1" fontId="0" fillId="0" borderId="0" xfId="0" applyNumberFormat="1" applyFont="1"/>
    <xf numFmtId="169" fontId="0" fillId="3" borderId="0" xfId="3" applyNumberFormat="1" applyFont="1" applyFill="1"/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10" fontId="1" fillId="0" borderId="6" xfId="1" applyNumberFormat="1" applyFont="1" applyBorder="1" applyAlignment="1">
      <alignment horizontal="justify" vertical="center" wrapText="1"/>
    </xf>
    <xf numFmtId="10" fontId="1" fillId="0" borderId="3" xfId="1" applyNumberFormat="1" applyFont="1" applyBorder="1" applyAlignment="1">
      <alignment horizontal="justify" vertical="center" wrapText="1"/>
    </xf>
    <xf numFmtId="9" fontId="1" fillId="0" borderId="6" xfId="1" applyFont="1" applyBorder="1" applyAlignment="1">
      <alignment horizontal="justify" vertical="center" wrapText="1"/>
    </xf>
    <xf numFmtId="9" fontId="1" fillId="0" borderId="3" xfId="1" applyFont="1" applyBorder="1" applyAlignment="1">
      <alignment horizontal="justify" vertical="center" wrapText="1"/>
    </xf>
  </cellXfs>
  <cellStyles count="10">
    <cellStyle name="Comma" xfId="2" builtinId="3"/>
    <cellStyle name="Currency" xfId="3" builtinId="4"/>
    <cellStyle name="Input 2" xfId="9"/>
    <cellStyle name="Normal" xfId="0" builtinId="0"/>
    <cellStyle name="Normal 2" xfId="4"/>
    <cellStyle name="Normal 2 2" xfId="8"/>
    <cellStyle name="Normal 3" xfId="5"/>
    <cellStyle name="Normal 4" xfId="6"/>
    <cellStyle name="Percent" xfId="1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'NPV of Rate Increases'!$B$111</c:f>
              <c:strCache>
                <c:ptCount val="1"/>
                <c:pt idx="0">
                  <c:v>New D/E Ratio</c:v>
                </c:pt>
              </c:strCache>
            </c:strRef>
          </c:tx>
          <c:cat>
            <c:numRef>
              <c:f>'NPV of Rate Increases'!$C$110:$AZ$110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'NPV of Rate Increases'!$C$111:$AL$111</c:f>
              <c:numCache>
                <c:formatCode>_(* #,##0.00_);_(* \(#,##0.00\);_(* "-"??_);_(@_)</c:formatCode>
                <c:ptCount val="36"/>
                <c:pt idx="0">
                  <c:v>76.000949896871703</c:v>
                </c:pt>
                <c:pt idx="1">
                  <c:v>77.791023609078323</c:v>
                </c:pt>
                <c:pt idx="2">
                  <c:v>83.573721785825185</c:v>
                </c:pt>
                <c:pt idx="3">
                  <c:v>84.792008633147702</c:v>
                </c:pt>
                <c:pt idx="4">
                  <c:v>85.175328923004116</c:v>
                </c:pt>
                <c:pt idx="5">
                  <c:v>85.638079283529066</c:v>
                </c:pt>
                <c:pt idx="6">
                  <c:v>86.828155499884346</c:v>
                </c:pt>
                <c:pt idx="7">
                  <c:v>87.742344907565467</c:v>
                </c:pt>
                <c:pt idx="8">
                  <c:v>88.248603024644368</c:v>
                </c:pt>
                <c:pt idx="9">
                  <c:v>88.311834082999241</c:v>
                </c:pt>
                <c:pt idx="10">
                  <c:v>88.243050206710308</c:v>
                </c:pt>
                <c:pt idx="11">
                  <c:v>87.578964584430892</c:v>
                </c:pt>
                <c:pt idx="12">
                  <c:v>87.285560104229461</c:v>
                </c:pt>
                <c:pt idx="13">
                  <c:v>85.91491949045465</c:v>
                </c:pt>
                <c:pt idx="14">
                  <c:v>84.297904604577724</c:v>
                </c:pt>
                <c:pt idx="15">
                  <c:v>82.077486200219624</c:v>
                </c:pt>
                <c:pt idx="16">
                  <c:v>79.845268478101843</c:v>
                </c:pt>
                <c:pt idx="17">
                  <c:v>78.689012153672337</c:v>
                </c:pt>
                <c:pt idx="18">
                  <c:v>77.072081862597827</c:v>
                </c:pt>
                <c:pt idx="19">
                  <c:v>74.820260477605615</c:v>
                </c:pt>
                <c:pt idx="20">
                  <c:v>75.143473272391986</c:v>
                </c:pt>
                <c:pt idx="21">
                  <c:v>74.374843746419785</c:v>
                </c:pt>
                <c:pt idx="22">
                  <c:v>72.825314107453309</c:v>
                </c:pt>
                <c:pt idx="23">
                  <c:v>71.575795258133084</c:v>
                </c:pt>
                <c:pt idx="24">
                  <c:v>69.800212092457954</c:v>
                </c:pt>
                <c:pt idx="25">
                  <c:v>68.968259003242693</c:v>
                </c:pt>
                <c:pt idx="26">
                  <c:v>69.451577207392617</c:v>
                </c:pt>
                <c:pt idx="27">
                  <c:v>68.353183340549052</c:v>
                </c:pt>
                <c:pt idx="28">
                  <c:v>68.52415806748516</c:v>
                </c:pt>
                <c:pt idx="29">
                  <c:v>68.989935566946173</c:v>
                </c:pt>
                <c:pt idx="30">
                  <c:v>69.161754069745427</c:v>
                </c:pt>
                <c:pt idx="31">
                  <c:v>68.176044219182671</c:v>
                </c:pt>
                <c:pt idx="32">
                  <c:v>64.959784643988328</c:v>
                </c:pt>
                <c:pt idx="33">
                  <c:v>64.117934709858787</c:v>
                </c:pt>
                <c:pt idx="34">
                  <c:v>63.308724832990734</c:v>
                </c:pt>
                <c:pt idx="35">
                  <c:v>61.875915129100669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'NPV of Rate Increases'!$B$112</c:f>
              <c:strCache>
                <c:ptCount val="1"/>
                <c:pt idx="0">
                  <c:v>New D/E Ratio</c:v>
                </c:pt>
              </c:strCache>
            </c:strRef>
          </c:tx>
          <c:cat>
            <c:numRef>
              <c:f>'NPV of Rate Increases'!$C$110:$AZ$110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'NPV of Rate Increases'!$C$112:$AL$112</c:f>
              <c:numCache>
                <c:formatCode>_(* #,##0.00_);_(* \(#,##0.00\);_(* "-"??_);_(@_)</c:formatCode>
                <c:ptCount val="36"/>
                <c:pt idx="0">
                  <c:v>76</c:v>
                </c:pt>
                <c:pt idx="1">
                  <c:v>78</c:v>
                </c:pt>
                <c:pt idx="2">
                  <c:v>83.983579415995706</c:v>
                </c:pt>
                <c:pt idx="3">
                  <c:v>84.965299228148695</c:v>
                </c:pt>
                <c:pt idx="4">
                  <c:v>85.950173797482236</c:v>
                </c:pt>
                <c:pt idx="5">
                  <c:v>86.933014188076882</c:v>
                </c:pt>
                <c:pt idx="6">
                  <c:v>87.916850439909155</c:v>
                </c:pt>
                <c:pt idx="7">
                  <c:v>88.897556167936997</c:v>
                </c:pt>
                <c:pt idx="8">
                  <c:v>88.884810895717678</c:v>
                </c:pt>
                <c:pt idx="9">
                  <c:v>89.863428776506836</c:v>
                </c:pt>
                <c:pt idx="10">
                  <c:v>89.852828054495575</c:v>
                </c:pt>
                <c:pt idx="11">
                  <c:v>88.834749261846241</c:v>
                </c:pt>
                <c:pt idx="12">
                  <c:v>87.816785700595403</c:v>
                </c:pt>
                <c:pt idx="13">
                  <c:v>86.798484546679092</c:v>
                </c:pt>
                <c:pt idx="14">
                  <c:v>85.77575332215757</c:v>
                </c:pt>
                <c:pt idx="15">
                  <c:v>84.749914271619005</c:v>
                </c:pt>
                <c:pt idx="16">
                  <c:v>82.726241689791124</c:v>
                </c:pt>
                <c:pt idx="17">
                  <c:v>80.701730972311523</c:v>
                </c:pt>
                <c:pt idx="18">
                  <c:v>77.676910638500729</c:v>
                </c:pt>
                <c:pt idx="19">
                  <c:v>74.654628607290718</c:v>
                </c:pt>
                <c:pt idx="20">
                  <c:v>73.789859422406309</c:v>
                </c:pt>
                <c:pt idx="21">
                  <c:v>72.063888998093944</c:v>
                </c:pt>
                <c:pt idx="22">
                  <c:v>71.473468262600122</c:v>
                </c:pt>
                <c:pt idx="23">
                  <c:v>72.266869068702405</c:v>
                </c:pt>
                <c:pt idx="24">
                  <c:v>71.294126791971223</c:v>
                </c:pt>
                <c:pt idx="25">
                  <c:v>70.497881870699246</c:v>
                </c:pt>
                <c:pt idx="26">
                  <c:v>69.87885828488038</c:v>
                </c:pt>
                <c:pt idx="27">
                  <c:v>68.491108239260683</c:v>
                </c:pt>
                <c:pt idx="28">
                  <c:v>66.51847152049676</c:v>
                </c:pt>
                <c:pt idx="29">
                  <c:v>66.554971234553619</c:v>
                </c:pt>
                <c:pt idx="30">
                  <c:v>67.048679122716607</c:v>
                </c:pt>
                <c:pt idx="31">
                  <c:v>65.537824084604296</c:v>
                </c:pt>
                <c:pt idx="32">
                  <c:v>66.308659330339168</c:v>
                </c:pt>
                <c:pt idx="33">
                  <c:v>66.61225274421848</c:v>
                </c:pt>
                <c:pt idx="34">
                  <c:v>66.508702068631322</c:v>
                </c:pt>
                <c:pt idx="35">
                  <c:v>66.228664080873031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'NPV of Rate Increases'!$B$113</c:f>
              <c:strCache>
                <c:ptCount val="1"/>
                <c:pt idx="0">
                  <c:v>New D/E Ratio</c:v>
                </c:pt>
              </c:strCache>
            </c:strRef>
          </c:tx>
          <c:cat>
            <c:numRef>
              <c:f>'NPV of Rate Increases'!$C$110:$AZ$110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'NPV of Rate Increases'!$C$113:$AL$113</c:f>
              <c:numCache>
                <c:formatCode>_(* #,##0.00_);_(* \(#,##0.00\);_(* "-"??_);_(@_)</c:formatCode>
                <c:ptCount val="36"/>
                <c:pt idx="0">
                  <c:v>76.000949896871703</c:v>
                </c:pt>
                <c:pt idx="1">
                  <c:v>78.158621078127638</c:v>
                </c:pt>
                <c:pt idx="2">
                  <c:v>83.133475464458201</c:v>
                </c:pt>
                <c:pt idx="3">
                  <c:v>84.030191726828136</c:v>
                </c:pt>
                <c:pt idx="4">
                  <c:v>85.246108806390836</c:v>
                </c:pt>
                <c:pt idx="5">
                  <c:v>86.605727500593872</c:v>
                </c:pt>
                <c:pt idx="6">
                  <c:v>87.769896682413034</c:v>
                </c:pt>
                <c:pt idx="7">
                  <c:v>87.998161858022598</c:v>
                </c:pt>
                <c:pt idx="8">
                  <c:v>88.389413396161814</c:v>
                </c:pt>
                <c:pt idx="9">
                  <c:v>88.518648282889416</c:v>
                </c:pt>
                <c:pt idx="10">
                  <c:v>88.83369794950265</c:v>
                </c:pt>
                <c:pt idx="11">
                  <c:v>87.941232486859406</c:v>
                </c:pt>
                <c:pt idx="12">
                  <c:v>86.936735719263595</c:v>
                </c:pt>
                <c:pt idx="13">
                  <c:v>85.220916303248913</c:v>
                </c:pt>
                <c:pt idx="14">
                  <c:v>83.361664809321624</c:v>
                </c:pt>
                <c:pt idx="15">
                  <c:v>82.962267374162607</c:v>
                </c:pt>
                <c:pt idx="16">
                  <c:v>82.117027311709506</c:v>
                </c:pt>
                <c:pt idx="17">
                  <c:v>80.842035197792868</c:v>
                </c:pt>
                <c:pt idx="18">
                  <c:v>78.599843754368081</c:v>
                </c:pt>
                <c:pt idx="19">
                  <c:v>75.280736991916797</c:v>
                </c:pt>
                <c:pt idx="20">
                  <c:v>73.575026983573579</c:v>
                </c:pt>
                <c:pt idx="21">
                  <c:v>72.6937577308491</c:v>
                </c:pt>
                <c:pt idx="22">
                  <c:v>72.904607692626982</c:v>
                </c:pt>
                <c:pt idx="23">
                  <c:v>71.602045807568544</c:v>
                </c:pt>
                <c:pt idx="24">
                  <c:v>71.336335077859772</c:v>
                </c:pt>
                <c:pt idx="25">
                  <c:v>71.527645323800598</c:v>
                </c:pt>
                <c:pt idx="26">
                  <c:v>71.433617731304864</c:v>
                </c:pt>
                <c:pt idx="27">
                  <c:v>70.445421633697507</c:v>
                </c:pt>
                <c:pt idx="28">
                  <c:v>67.71280465691359</c:v>
                </c:pt>
                <c:pt idx="29">
                  <c:v>66.526766927429662</c:v>
                </c:pt>
                <c:pt idx="30">
                  <c:v>65.860752350792922</c:v>
                </c:pt>
                <c:pt idx="31">
                  <c:v>64.767637935056086</c:v>
                </c:pt>
                <c:pt idx="32">
                  <c:v>64.266099149371883</c:v>
                </c:pt>
                <c:pt idx="33">
                  <c:v>63.389988975781186</c:v>
                </c:pt>
                <c:pt idx="34">
                  <c:v>63.184497176876079</c:v>
                </c:pt>
                <c:pt idx="35">
                  <c:v>62.10092662508486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'NPV of Rate Increases'!$A$94</c:f>
              <c:strCache>
                <c:ptCount val="1"/>
                <c:pt idx="0">
                  <c:v>Preferred</c:v>
                </c:pt>
              </c:strCache>
            </c:strRef>
          </c:tx>
          <c:val>
            <c:numRef>
              <c:f>'NPV of Rate Increases'!$C$94:$AL$94</c:f>
              <c:numCache>
                <c:formatCode>General</c:formatCode>
                <c:ptCount val="36"/>
                <c:pt idx="0">
                  <c:v>76</c:v>
                </c:pt>
                <c:pt idx="1">
                  <c:v>78</c:v>
                </c:pt>
                <c:pt idx="2">
                  <c:v>84</c:v>
                </c:pt>
                <c:pt idx="3">
                  <c:v>85</c:v>
                </c:pt>
                <c:pt idx="4">
                  <c:v>86</c:v>
                </c:pt>
                <c:pt idx="5">
                  <c:v>87</c:v>
                </c:pt>
                <c:pt idx="6">
                  <c:v>88</c:v>
                </c:pt>
                <c:pt idx="7">
                  <c:v>89</c:v>
                </c:pt>
                <c:pt idx="8">
                  <c:v>89</c:v>
                </c:pt>
                <c:pt idx="9">
                  <c:v>90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83</c:v>
                </c:pt>
                <c:pt idx="17">
                  <c:v>81</c:v>
                </c:pt>
                <c:pt idx="18">
                  <c:v>78</c:v>
                </c:pt>
                <c:pt idx="19">
                  <c:v>75</c:v>
                </c:pt>
                <c:pt idx="20">
                  <c:v>74</c:v>
                </c:pt>
                <c:pt idx="21">
                  <c:v>73</c:v>
                </c:pt>
                <c:pt idx="22">
                  <c:v>72</c:v>
                </c:pt>
                <c:pt idx="23">
                  <c:v>71</c:v>
                </c:pt>
                <c:pt idx="24">
                  <c:v>70</c:v>
                </c:pt>
                <c:pt idx="25">
                  <c:v>69</c:v>
                </c:pt>
                <c:pt idx="26">
                  <c:v>69</c:v>
                </c:pt>
                <c:pt idx="27">
                  <c:v>68</c:v>
                </c:pt>
                <c:pt idx="28">
                  <c:v>67</c:v>
                </c:pt>
                <c:pt idx="29">
                  <c:v>67</c:v>
                </c:pt>
                <c:pt idx="30">
                  <c:v>66</c:v>
                </c:pt>
                <c:pt idx="31">
                  <c:v>65</c:v>
                </c:pt>
                <c:pt idx="32">
                  <c:v>65</c:v>
                </c:pt>
                <c:pt idx="33">
                  <c:v>64</c:v>
                </c:pt>
                <c:pt idx="34">
                  <c:v>63</c:v>
                </c:pt>
                <c:pt idx="35">
                  <c:v>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'NPV of Rate Increases'!$A$121</c:f>
              <c:strCache>
                <c:ptCount val="1"/>
                <c:pt idx="0">
                  <c:v>1918 Drought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val>
            <c:numRef>
              <c:f>'NPV of Rate Increases'!$C$114:$AL$114</c:f>
              <c:numCache>
                <c:formatCode>_(* #,##0.00_);_(* \(#,##0.00\);_(* "-"??_);_(@_)</c:formatCode>
                <c:ptCount val="36"/>
                <c:pt idx="0">
                  <c:v>76.000949896871703</c:v>
                </c:pt>
                <c:pt idx="1">
                  <c:v>78.158621078127638</c:v>
                </c:pt>
                <c:pt idx="2">
                  <c:v>83.724424786783274</c:v>
                </c:pt>
                <c:pt idx="3">
                  <c:v>85.393776538372364</c:v>
                </c:pt>
                <c:pt idx="4">
                  <c:v>86.629208569278589</c:v>
                </c:pt>
                <c:pt idx="5">
                  <c:v>87.377914498151782</c:v>
                </c:pt>
                <c:pt idx="6">
                  <c:v>88.442822619355013</c:v>
                </c:pt>
                <c:pt idx="7">
                  <c:v>88.723086210446965</c:v>
                </c:pt>
                <c:pt idx="8">
                  <c:v>89.587242473800146</c:v>
                </c:pt>
                <c:pt idx="9">
                  <c:v>89.4791435215962</c:v>
                </c:pt>
                <c:pt idx="10">
                  <c:v>89.123144907414982</c:v>
                </c:pt>
                <c:pt idx="11">
                  <c:v>87.77864113493915</c:v>
                </c:pt>
                <c:pt idx="12">
                  <c:v>86.546559204598424</c:v>
                </c:pt>
                <c:pt idx="13">
                  <c:v>86.556104846652062</c:v>
                </c:pt>
                <c:pt idx="14">
                  <c:v>86.050273236410831</c:v>
                </c:pt>
                <c:pt idx="15">
                  <c:v>85.779679078372439</c:v>
                </c:pt>
                <c:pt idx="16">
                  <c:v>84.542971314983902</c:v>
                </c:pt>
                <c:pt idx="17">
                  <c:v>82.447972882179371</c:v>
                </c:pt>
                <c:pt idx="18">
                  <c:v>79.147352525375609</c:v>
                </c:pt>
                <c:pt idx="19">
                  <c:v>75.17727262361214</c:v>
                </c:pt>
                <c:pt idx="20">
                  <c:v>74.765823430929387</c:v>
                </c:pt>
                <c:pt idx="21">
                  <c:v>73.475071676759214</c:v>
                </c:pt>
                <c:pt idx="22">
                  <c:v>73.099115702107383</c:v>
                </c:pt>
                <c:pt idx="23">
                  <c:v>73.163203988286611</c:v>
                </c:pt>
                <c:pt idx="24">
                  <c:v>73.046737718036312</c:v>
                </c:pt>
                <c:pt idx="25">
                  <c:v>71.870547170711419</c:v>
                </c:pt>
                <c:pt idx="26">
                  <c:v>68.845042187301814</c:v>
                </c:pt>
                <c:pt idx="27">
                  <c:v>67.780135693479465</c:v>
                </c:pt>
                <c:pt idx="28">
                  <c:v>67.326482134346023</c:v>
                </c:pt>
                <c:pt idx="29">
                  <c:v>66.149614263847752</c:v>
                </c:pt>
                <c:pt idx="30">
                  <c:v>65.591871514166655</c:v>
                </c:pt>
                <c:pt idx="31">
                  <c:v>64.461343290481381</c:v>
                </c:pt>
                <c:pt idx="32">
                  <c:v>64.410269924707819</c:v>
                </c:pt>
                <c:pt idx="33">
                  <c:v>63.934482577720843</c:v>
                </c:pt>
                <c:pt idx="34">
                  <c:v>62.178331913281092</c:v>
                </c:pt>
                <c:pt idx="35">
                  <c:v>61.179825081381253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06336"/>
        <c:axId val="170207872"/>
      </c:lineChart>
      <c:catAx>
        <c:axId val="17020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207872"/>
        <c:crosses val="autoZero"/>
        <c:auto val="1"/>
        <c:lblAlgn val="ctr"/>
        <c:lblOffset val="100"/>
        <c:tickMarkSkip val="2"/>
        <c:noMultiLvlLbl val="0"/>
      </c:catAx>
      <c:valAx>
        <c:axId val="170207872"/>
        <c:scaling>
          <c:orientation val="minMax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D/E Ratio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170206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'NPV of Rate Increases'!$B$14</c:f>
              <c:strCache>
                <c:ptCount val="1"/>
                <c:pt idx="0">
                  <c:v>All Gas (1)</c:v>
                </c:pt>
              </c:strCache>
            </c:strRef>
          </c:tx>
          <c:invertIfNegative val="0"/>
          <c:cat>
            <c:strRef>
              <c:f>'NPV of Rate Increases'!$C$13:$F$13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'NPV of Rate Increases'!$C$14:$F$14</c:f>
              <c:numCache>
                <c:formatCode>"$"#,##0_);[Red]\("$"#,##0\)</c:formatCode>
                <c:ptCount val="4"/>
                <c:pt idx="0">
                  <c:v>11208.741404253242</c:v>
                </c:pt>
                <c:pt idx="1">
                  <c:v>5034.1270545974712</c:v>
                </c:pt>
                <c:pt idx="2">
                  <c:v>8670.2278112952208</c:v>
                </c:pt>
                <c:pt idx="3">
                  <c:v>9693.1597094958634</c:v>
                </c:pt>
              </c:numCache>
            </c:numRef>
          </c:val>
        </c:ser>
        <c:ser>
          <c:idx val="1"/>
          <c:order val="1"/>
          <c:tx>
            <c:strRef>
              <c:f>'NPV of Rate Increases'!$B$15</c:f>
              <c:strCache>
                <c:ptCount val="1"/>
                <c:pt idx="0">
                  <c:v>Gas/C26 (7)</c:v>
                </c:pt>
              </c:strCache>
            </c:strRef>
          </c:tx>
          <c:invertIfNegative val="0"/>
          <c:cat>
            <c:strRef>
              <c:f>'NPV of Rate Increases'!$C$13:$F$13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'NPV of Rate Increases'!$C$15:$F$15</c:f>
              <c:numCache>
                <c:formatCode>"$"#,##0_);[Red]\("$"#,##0\)</c:formatCode>
                <c:ptCount val="4"/>
                <c:pt idx="0">
                  <c:v>11107.730060810631</c:v>
                </c:pt>
                <c:pt idx="1">
                  <c:v>5724.9730670885265</c:v>
                </c:pt>
                <c:pt idx="2">
                  <c:v>9049.9516214107116</c:v>
                </c:pt>
                <c:pt idx="3">
                  <c:v>9893.379323709938</c:v>
                </c:pt>
              </c:numCache>
            </c:numRef>
          </c:val>
        </c:ser>
        <c:ser>
          <c:idx val="2"/>
          <c:order val="2"/>
          <c:tx>
            <c:strRef>
              <c:f>'NPV of Rate Increases'!$B$16</c:f>
              <c:strCache>
                <c:ptCount val="1"/>
                <c:pt idx="0">
                  <c:v>K22/Gas (2)</c:v>
                </c:pt>
              </c:strCache>
            </c:strRef>
          </c:tx>
          <c:invertIfNegative val="0"/>
          <c:cat>
            <c:strRef>
              <c:f>'NPV of Rate Increases'!$C$13:$F$13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'NPV of Rate Increases'!$C$16:$F$16</c:f>
              <c:numCache>
                <c:formatCode>"$"#,##0_);[Red]\("$"#,##0\)</c:formatCode>
                <c:ptCount val="4"/>
                <c:pt idx="0">
                  <c:v>10834.065568391314</c:v>
                </c:pt>
                <c:pt idx="1">
                  <c:v>5137.8855287991428</c:v>
                </c:pt>
                <c:pt idx="2">
                  <c:v>8655.1527792664147</c:v>
                </c:pt>
                <c:pt idx="3">
                  <c:v>9577.1401442712104</c:v>
                </c:pt>
              </c:numCache>
            </c:numRef>
          </c:val>
        </c:ser>
        <c:ser>
          <c:idx val="3"/>
          <c:order val="3"/>
          <c:tx>
            <c:strRef>
              <c:f>'NPV of Rate Increases'!$B$17</c:f>
              <c:strCache>
                <c:ptCount val="1"/>
                <c:pt idx="0">
                  <c:v>K19/Gas/250 (4)</c:v>
                </c:pt>
              </c:strCache>
            </c:strRef>
          </c:tx>
          <c:invertIfNegative val="0"/>
          <c:cat>
            <c:strRef>
              <c:f>'NPV of Rate Increases'!$C$13:$F$13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'NPV of Rate Increases'!$C$17:$F$17</c:f>
              <c:numCache>
                <c:formatCode>"$"#,##0_);[Red]\("$"#,##0\)</c:formatCode>
                <c:ptCount val="4"/>
                <c:pt idx="0">
                  <c:v>10452.175817279933</c:v>
                </c:pt>
                <c:pt idx="1">
                  <c:v>5023.4257764794365</c:v>
                </c:pt>
                <c:pt idx="2">
                  <c:v>8300.5328328834985</c:v>
                </c:pt>
                <c:pt idx="3">
                  <c:v>9186.4640620904866</c:v>
                </c:pt>
              </c:numCache>
            </c:numRef>
          </c:val>
        </c:ser>
        <c:ser>
          <c:idx val="4"/>
          <c:order val="4"/>
          <c:tx>
            <c:strRef>
              <c:f>'NPV of Rate Increases'!$B$18</c:f>
              <c:strCache>
                <c:ptCount val="1"/>
                <c:pt idx="0">
                  <c:v>K19/C25/250 (13)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'NPV of Rate Increases'!$C$13:$F$13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'NPV of Rate Increases'!$C$18:$F$18</c:f>
              <c:numCache>
                <c:formatCode>"$"#,##0_);[Red]\("$"#,##0\)</c:formatCode>
                <c:ptCount val="4"/>
                <c:pt idx="0">
                  <c:v>10885.938613084498</c:v>
                </c:pt>
                <c:pt idx="1">
                  <c:v>5922.4215684169149</c:v>
                </c:pt>
                <c:pt idx="2">
                  <c:v>9120.5825078181188</c:v>
                </c:pt>
                <c:pt idx="3">
                  <c:v>9865.0863940587224</c:v>
                </c:pt>
              </c:numCache>
            </c:numRef>
          </c:val>
        </c:ser>
        <c:ser>
          <c:idx val="5"/>
          <c:order val="5"/>
          <c:tx>
            <c:strRef>
              <c:f>'NPV of Rate Increases'!$B$19</c:f>
              <c:strCache>
                <c:ptCount val="1"/>
                <c:pt idx="0">
                  <c:v>K19/C31/750 (12)</c:v>
                </c:pt>
              </c:strCache>
            </c:strRef>
          </c:tx>
          <c:invertIfNegative val="0"/>
          <c:cat>
            <c:strRef>
              <c:f>'NPV of Rate Increases'!$C$13:$F$13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'NPV of Rate Increases'!$C$19:$F$19</c:f>
              <c:numCache>
                <c:formatCode>"$"#,##0_);[Red]\("$"#,##0\)</c:formatCode>
                <c:ptCount val="4"/>
                <c:pt idx="0">
                  <c:v>10861.062932329185</c:v>
                </c:pt>
                <c:pt idx="1">
                  <c:v>5628.0199841098001</c:v>
                </c:pt>
                <c:pt idx="2">
                  <c:v>9051.4511960078544</c:v>
                </c:pt>
                <c:pt idx="3">
                  <c:v>9822.479900687491</c:v>
                </c:pt>
              </c:numCache>
            </c:numRef>
          </c:val>
        </c:ser>
        <c:ser>
          <c:idx val="6"/>
          <c:order val="6"/>
          <c:tx>
            <c:strRef>
              <c:f>'NPV of Rate Increases'!$B$20</c:f>
              <c:strCache>
                <c:ptCount val="1"/>
                <c:pt idx="0">
                  <c:v>K19/Gas/750 (6)</c:v>
                </c:pt>
              </c:strCache>
            </c:strRef>
          </c:tx>
          <c:invertIfNegative val="0"/>
          <c:cat>
            <c:strRef>
              <c:f>'NPV of Rate Increases'!$C$13:$F$13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'NPV of Rate Increases'!$C$20:$F$20</c:f>
              <c:numCache>
                <c:formatCode>"$"#,##0_);[Red]\("$"#,##0\)</c:formatCode>
                <c:ptCount val="4"/>
                <c:pt idx="0">
                  <c:v>10627.388704823305</c:v>
                </c:pt>
                <c:pt idx="1">
                  <c:v>5146.6281984245361</c:v>
                </c:pt>
                <c:pt idx="2">
                  <c:v>8482.5612475384551</c:v>
                </c:pt>
                <c:pt idx="3">
                  <c:v>9370.6990925223599</c:v>
                </c:pt>
              </c:numCache>
            </c:numRef>
          </c:val>
        </c:ser>
        <c:ser>
          <c:idx val="7"/>
          <c:order val="7"/>
          <c:tx>
            <c:strRef>
              <c:f>'NPV of Rate Increases'!$B$21</c:f>
              <c:strCache>
                <c:ptCount val="1"/>
                <c:pt idx="0">
                  <c:v>K19/C25/750 (Preferred)</c:v>
                </c:pt>
              </c:strCache>
            </c:strRef>
          </c:tx>
          <c:invertIfNegative val="0"/>
          <c:cat>
            <c:strRef>
              <c:f>'NPV of Rate Increases'!$C$13:$F$13</c:f>
              <c:strCache>
                <c:ptCount val="4"/>
                <c:pt idx="0">
                  <c:v>50 Years</c:v>
                </c:pt>
                <c:pt idx="1">
                  <c:v>20 Years</c:v>
                </c:pt>
                <c:pt idx="2">
                  <c:v>35 Years</c:v>
                </c:pt>
                <c:pt idx="3">
                  <c:v>40 Years</c:v>
                </c:pt>
              </c:strCache>
            </c:strRef>
          </c:cat>
          <c:val>
            <c:numRef>
              <c:f>'NPV of Rate Increases'!$C$21:$F$21</c:f>
              <c:numCache>
                <c:formatCode>"$"#,##0_);[Red]\("$"#,##0\)</c:formatCode>
                <c:ptCount val="4"/>
                <c:pt idx="0">
                  <c:v>10605.468290914741</c:v>
                </c:pt>
                <c:pt idx="1">
                  <c:v>5875.1641258612672</c:v>
                </c:pt>
                <c:pt idx="2">
                  <c:v>8900.8605202028739</c:v>
                </c:pt>
                <c:pt idx="3">
                  <c:v>9620.3348967121292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607744"/>
        <c:axId val="170609280"/>
      </c:barChart>
      <c:catAx>
        <c:axId val="1706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609280"/>
        <c:crosses val="autoZero"/>
        <c:auto val="1"/>
        <c:lblAlgn val="ctr"/>
        <c:lblOffset val="100"/>
        <c:noMultiLvlLbl val="0"/>
      </c:catAx>
      <c:valAx>
        <c:axId val="170609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Thousand $</a:t>
                </a:r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170607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7.9528416562983414E-2"/>
          <c:y val="3.2509817630450126E-2"/>
          <c:w val="0.86328945367803012"/>
          <c:h val="0.76988695119553086"/>
        </c:manualLayout>
      </c:layout>
      <c:lineChart>
        <c:grouping val="standard"/>
        <c:varyColors val="0"/>
        <c:ser>
          <c:idx val="0"/>
          <c:order val="0"/>
          <c:tx>
            <c:strRef>
              <c:f>'Price of Energy'!$B$81</c:f>
              <c:strCache>
                <c:ptCount val="1"/>
                <c:pt idx="0">
                  <c:v>All Gas </c:v>
                </c:pt>
              </c:strCache>
            </c:strRef>
          </c:tx>
          <c:cat>
            <c:numRef>
              <c:f>'Price of Energy'!$C$80:$AZ$80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'Price of Energy'!$C$81:$AZ$81</c:f>
              <c:numCache>
                <c:formatCode>_("$"* #,##0.00_);_("$"* \(#,##0.00\);_("$"* "-"??_);_(@_)</c:formatCode>
                <c:ptCount val="50"/>
                <c:pt idx="0">
                  <c:v>61.196431855802835</c:v>
                </c:pt>
                <c:pt idx="1">
                  <c:v>63.077474249888049</c:v>
                </c:pt>
                <c:pt idx="2">
                  <c:v>65.218876125426888</c:v>
                </c:pt>
                <c:pt idx="3">
                  <c:v>67.540055309248928</c:v>
                </c:pt>
                <c:pt idx="4">
                  <c:v>69.926480184452089</c:v>
                </c:pt>
                <c:pt idx="5">
                  <c:v>72.286167295166265</c:v>
                </c:pt>
                <c:pt idx="6">
                  <c:v>74.717116357504224</c:v>
                </c:pt>
                <c:pt idx="7">
                  <c:v>77.344748381708087</c:v>
                </c:pt>
                <c:pt idx="8">
                  <c:v>79.944930752476068</c:v>
                </c:pt>
                <c:pt idx="9">
                  <c:v>82.64483219302862</c:v>
                </c:pt>
                <c:pt idx="10">
                  <c:v>85.435042666879326</c:v>
                </c:pt>
                <c:pt idx="11">
                  <c:v>88.346162909433673</c:v>
                </c:pt>
                <c:pt idx="12">
                  <c:v>91.364972538098542</c:v>
                </c:pt>
                <c:pt idx="13">
                  <c:v>94.474135630694164</c:v>
                </c:pt>
                <c:pt idx="14">
                  <c:v>97.698177034392046</c:v>
                </c:pt>
                <c:pt idx="15">
                  <c:v>101.00692515646409</c:v>
                </c:pt>
                <c:pt idx="16">
                  <c:v>104.42932701076052</c:v>
                </c:pt>
                <c:pt idx="17">
                  <c:v>107.96981132075473</c:v>
                </c:pt>
                <c:pt idx="18">
                  <c:v>111.62404363842447</c:v>
                </c:pt>
                <c:pt idx="19">
                  <c:v>115.41029401494518</c:v>
                </c:pt>
                <c:pt idx="20">
                  <c:v>95.184203277785443</c:v>
                </c:pt>
                <c:pt idx="21">
                  <c:v>96.482625220578242</c:v>
                </c:pt>
                <c:pt idx="22">
                  <c:v>101.59747081061191</c:v>
                </c:pt>
                <c:pt idx="23">
                  <c:v>102.89644706891434</c:v>
                </c:pt>
                <c:pt idx="24">
                  <c:v>103.17661222099304</c:v>
                </c:pt>
                <c:pt idx="25">
                  <c:v>107.7737120847376</c:v>
                </c:pt>
                <c:pt idx="26">
                  <c:v>109.61171813143308</c:v>
                </c:pt>
                <c:pt idx="27">
                  <c:v>110.37382009126712</c:v>
                </c:pt>
                <c:pt idx="28">
                  <c:v>115.32625798290809</c:v>
                </c:pt>
                <c:pt idx="29">
                  <c:v>118.13377600438609</c:v>
                </c:pt>
                <c:pt idx="30">
                  <c:v>121.70561520647239</c:v>
                </c:pt>
                <c:pt idx="31">
                  <c:v>122.26549040575061</c:v>
                </c:pt>
                <c:pt idx="32">
                  <c:v>126.52201977525451</c:v>
                </c:pt>
                <c:pt idx="33">
                  <c:v>130.11043798370969</c:v>
                </c:pt>
                <c:pt idx="34">
                  <c:v>132.99928397536874</c:v>
                </c:pt>
                <c:pt idx="35">
                  <c:v>134.38211151995469</c:v>
                </c:pt>
                <c:pt idx="36">
                  <c:v>134.61420888763089</c:v>
                </c:pt>
                <c:pt idx="37">
                  <c:v>135.95358052646475</c:v>
                </c:pt>
                <c:pt idx="38">
                  <c:v>139.61222756863856</c:v>
                </c:pt>
                <c:pt idx="39">
                  <c:v>141.60968015850551</c:v>
                </c:pt>
                <c:pt idx="40">
                  <c:v>144.09651853948486</c:v>
                </c:pt>
                <c:pt idx="41">
                  <c:v>147.87885649589583</c:v>
                </c:pt>
                <c:pt idx="42">
                  <c:v>149.63430512312482</c:v>
                </c:pt>
                <c:pt idx="43">
                  <c:v>151.81998301726577</c:v>
                </c:pt>
                <c:pt idx="44">
                  <c:v>153.87262949334843</c:v>
                </c:pt>
                <c:pt idx="45">
                  <c:v>155.0701953014435</c:v>
                </c:pt>
                <c:pt idx="46">
                  <c:v>157.58958392301159</c:v>
                </c:pt>
                <c:pt idx="47">
                  <c:v>160.00113218228134</c:v>
                </c:pt>
                <c:pt idx="48">
                  <c:v>162.52306821398247</c:v>
                </c:pt>
                <c:pt idx="49">
                  <c:v>166.47778092272856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'Price of Energy'!$B$82</c:f>
              <c:strCache>
                <c:ptCount val="1"/>
                <c:pt idx="0">
                  <c:v>K22Gas </c:v>
                </c:pt>
              </c:strCache>
            </c:strRef>
          </c:tx>
          <c:cat>
            <c:numRef>
              <c:f>'Price of Energy'!$C$80:$AZ$80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'Price of Energy'!$C$82:$AZ$82</c:f>
              <c:numCache>
                <c:formatCode>_("$"* #,##0.00_);_("$"* \(#,##0.00\);_("$"* "-"??_);_(@_)</c:formatCode>
                <c:ptCount val="50"/>
                <c:pt idx="0">
                  <c:v>61.196431855802835</c:v>
                </c:pt>
                <c:pt idx="1">
                  <c:v>63.077474249888049</c:v>
                </c:pt>
                <c:pt idx="2">
                  <c:v>65.260123297999741</c:v>
                </c:pt>
                <c:pt idx="3">
                  <c:v>67.626091918704191</c:v>
                </c:pt>
                <c:pt idx="4">
                  <c:v>70.060033932222552</c:v>
                </c:pt>
                <c:pt idx="5">
                  <c:v>72.470860473088791</c:v>
                </c:pt>
                <c:pt idx="6">
                  <c:v>74.955311973018553</c:v>
                </c:pt>
                <c:pt idx="7">
                  <c:v>77.640843599916465</c:v>
                </c:pt>
                <c:pt idx="8">
                  <c:v>80.302469896847896</c:v>
                </c:pt>
                <c:pt idx="9">
                  <c:v>83.067082304360142</c:v>
                </c:pt>
                <c:pt idx="10">
                  <c:v>85.92591115718956</c:v>
                </c:pt>
                <c:pt idx="11">
                  <c:v>88.910533343806463</c:v>
                </c:pt>
                <c:pt idx="12">
                  <c:v>92.007426317010896</c:v>
                </c:pt>
                <c:pt idx="13">
                  <c:v>95.199176609613829</c:v>
                </c:pt>
                <c:pt idx="14">
                  <c:v>98.510430370231163</c:v>
                </c:pt>
                <c:pt idx="15">
                  <c:v>101.91200977669148</c:v>
                </c:pt>
                <c:pt idx="16">
                  <c:v>105.43169797556082</c:v>
                </c:pt>
                <c:pt idx="17">
                  <c:v>109.07565139263252</c:v>
                </c:pt>
                <c:pt idx="18">
                  <c:v>112.83897704732219</c:v>
                </c:pt>
                <c:pt idx="19">
                  <c:v>116.74104336895034</c:v>
                </c:pt>
                <c:pt idx="20">
                  <c:v>97.063076711196828</c:v>
                </c:pt>
                <c:pt idx="21">
                  <c:v>96.872879055246358</c:v>
                </c:pt>
                <c:pt idx="22">
                  <c:v>102.70248569803621</c:v>
                </c:pt>
                <c:pt idx="23">
                  <c:v>104.00455250222677</c:v>
                </c:pt>
                <c:pt idx="24">
                  <c:v>104.89490466584239</c:v>
                </c:pt>
                <c:pt idx="25">
                  <c:v>104.36173968865351</c:v>
                </c:pt>
                <c:pt idx="26">
                  <c:v>107.83151227236736</c:v>
                </c:pt>
                <c:pt idx="27">
                  <c:v>109.48115271613428</c:v>
                </c:pt>
                <c:pt idx="28">
                  <c:v>110.43686175300034</c:v>
                </c:pt>
                <c:pt idx="29">
                  <c:v>114.41899424324571</c:v>
                </c:pt>
                <c:pt idx="30">
                  <c:v>118.27182772414207</c:v>
                </c:pt>
                <c:pt idx="31">
                  <c:v>119.54197112814114</c:v>
                </c:pt>
                <c:pt idx="32">
                  <c:v>119.56928674119062</c:v>
                </c:pt>
                <c:pt idx="33">
                  <c:v>124.22736890924372</c:v>
                </c:pt>
                <c:pt idx="34">
                  <c:v>127.0184734354862</c:v>
                </c:pt>
                <c:pt idx="35">
                  <c:v>127.77045004245683</c:v>
                </c:pt>
                <c:pt idx="36">
                  <c:v>127.28276252476647</c:v>
                </c:pt>
                <c:pt idx="37">
                  <c:v>128.35295782621003</c:v>
                </c:pt>
                <c:pt idx="38">
                  <c:v>131.58052646476082</c:v>
                </c:pt>
                <c:pt idx="39">
                  <c:v>132.97848853665437</c:v>
                </c:pt>
                <c:pt idx="40">
                  <c:v>133.19275403339935</c:v>
                </c:pt>
                <c:pt idx="41">
                  <c:v>134.67874327766771</c:v>
                </c:pt>
                <c:pt idx="42">
                  <c:v>135.33908859326351</c:v>
                </c:pt>
                <c:pt idx="43">
                  <c:v>136.3804132465327</c:v>
                </c:pt>
                <c:pt idx="44">
                  <c:v>137.30653835267478</c:v>
                </c:pt>
                <c:pt idx="45">
                  <c:v>138.06736484574017</c:v>
                </c:pt>
                <c:pt idx="46">
                  <c:v>139.20322671950183</c:v>
                </c:pt>
                <c:pt idx="47">
                  <c:v>141.59552787998865</c:v>
                </c:pt>
                <c:pt idx="48">
                  <c:v>143.34474950467023</c:v>
                </c:pt>
                <c:pt idx="49">
                  <c:v>144.68327200679309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'Price of Energy'!$B$83</c:f>
              <c:strCache>
                <c:ptCount val="1"/>
                <c:pt idx="0">
                  <c:v>Gas C26</c:v>
                </c:pt>
              </c:strCache>
            </c:strRef>
          </c:tx>
          <c:cat>
            <c:numRef>
              <c:f>'Price of Energy'!$C$80:$AZ$80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'Price of Energy'!$C$83:$AZ$83</c:f>
              <c:numCache>
                <c:formatCode>_("$"* #,##0.00_);_("$"* \(#,##0.00\);_("$"* "-"??_);_(@_)</c:formatCode>
                <c:ptCount val="50"/>
                <c:pt idx="0">
                  <c:v>61.196431855802835</c:v>
                </c:pt>
                <c:pt idx="1">
                  <c:v>63.077474249888049</c:v>
                </c:pt>
                <c:pt idx="2">
                  <c:v>65.488978578081344</c:v>
                </c:pt>
                <c:pt idx="3">
                  <c:v>68.101049119880599</c:v>
                </c:pt>
                <c:pt idx="4">
                  <c:v>70.799582372645418</c:v>
                </c:pt>
                <c:pt idx="5">
                  <c:v>73.492458004799445</c:v>
                </c:pt>
                <c:pt idx="6">
                  <c:v>76.278246205733552</c:v>
                </c:pt>
                <c:pt idx="7">
                  <c:v>79.288369179369397</c:v>
                </c:pt>
                <c:pt idx="8">
                  <c:v>82.293593062918674</c:v>
                </c:pt>
                <c:pt idx="9">
                  <c:v>85.425691267560012</c:v>
                </c:pt>
                <c:pt idx="10">
                  <c:v>88.675332961161189</c:v>
                </c:pt>
                <c:pt idx="11">
                  <c:v>92.077213101877319</c:v>
                </c:pt>
                <c:pt idx="12">
                  <c:v>95.618086176220302</c:v>
                </c:pt>
                <c:pt idx="13">
                  <c:v>99.281820607631602</c:v>
                </c:pt>
                <c:pt idx="14">
                  <c:v>103.09528284157113</c:v>
                </c:pt>
                <c:pt idx="15">
                  <c:v>107.02884864644669</c:v>
                </c:pt>
                <c:pt idx="16">
                  <c:v>111.11362392850629</c:v>
                </c:pt>
                <c:pt idx="17">
                  <c:v>115.35741239892184</c:v>
                </c:pt>
                <c:pt idx="18">
                  <c:v>119.75559648625674</c:v>
                </c:pt>
                <c:pt idx="19">
                  <c:v>124.33130805223828</c:v>
                </c:pt>
                <c:pt idx="20">
                  <c:v>99.942501032915573</c:v>
                </c:pt>
                <c:pt idx="21">
                  <c:v>100.03970408578797</c:v>
                </c:pt>
                <c:pt idx="22">
                  <c:v>101.50045164096215</c:v>
                </c:pt>
                <c:pt idx="23">
                  <c:v>101.61382905024249</c:v>
                </c:pt>
                <c:pt idx="24">
                  <c:v>101.4443287564261</c:v>
                </c:pt>
                <c:pt idx="25">
                  <c:v>102.36559139784946</c:v>
                </c:pt>
                <c:pt idx="26">
                  <c:v>103.93919239904989</c:v>
                </c:pt>
                <c:pt idx="27">
                  <c:v>104.80465087203851</c:v>
                </c:pt>
                <c:pt idx="28">
                  <c:v>106.2080029617746</c:v>
                </c:pt>
                <c:pt idx="29">
                  <c:v>108.96500258901649</c:v>
                </c:pt>
                <c:pt idx="30">
                  <c:v>111.99013504165539</c:v>
                </c:pt>
                <c:pt idx="31">
                  <c:v>114.11750727737183</c:v>
                </c:pt>
                <c:pt idx="32">
                  <c:v>115.2483642871813</c:v>
                </c:pt>
                <c:pt idx="33">
                  <c:v>119.05272616597581</c:v>
                </c:pt>
                <c:pt idx="34">
                  <c:v>121.42145209795217</c:v>
                </c:pt>
                <c:pt idx="35">
                  <c:v>121.69600905745827</c:v>
                </c:pt>
                <c:pt idx="36">
                  <c:v>121.46985564675911</c:v>
                </c:pt>
                <c:pt idx="37">
                  <c:v>122.56495895839228</c:v>
                </c:pt>
                <c:pt idx="38">
                  <c:v>125.73167279932071</c:v>
                </c:pt>
                <c:pt idx="39">
                  <c:v>127.11293518256439</c:v>
                </c:pt>
                <c:pt idx="40">
                  <c:v>129.04840079252759</c:v>
                </c:pt>
                <c:pt idx="41">
                  <c:v>132.3356920464195</c:v>
                </c:pt>
                <c:pt idx="42">
                  <c:v>133.51344466459099</c:v>
                </c:pt>
                <c:pt idx="43">
                  <c:v>134.27766770450043</c:v>
                </c:pt>
                <c:pt idx="44">
                  <c:v>135.45909991508634</c:v>
                </c:pt>
                <c:pt idx="45">
                  <c:v>136.06962921030285</c:v>
                </c:pt>
                <c:pt idx="46">
                  <c:v>137.14010755731672</c:v>
                </c:pt>
                <c:pt idx="47">
                  <c:v>138.50099065949618</c:v>
                </c:pt>
                <c:pt idx="48">
                  <c:v>139.85338239456556</c:v>
                </c:pt>
                <c:pt idx="49">
                  <c:v>141.19784885366545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'Price of Energy'!$B$84</c:f>
              <c:strCache>
                <c:ptCount val="1"/>
                <c:pt idx="0">
                  <c:v>K19 Gas 250 MW </c:v>
                </c:pt>
              </c:strCache>
            </c:strRef>
          </c:tx>
          <c:cat>
            <c:numRef>
              <c:f>'Price of Energy'!$C$80:$AZ$80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'Price of Energy'!$C$84:$AZ$84</c:f>
              <c:numCache>
                <c:formatCode>_("$"* #,##0.00_);_("$"* \(#,##0.00\);_("$"* "-"??_);_(@_)</c:formatCode>
                <c:ptCount val="50"/>
                <c:pt idx="0">
                  <c:v>61.196431855802835</c:v>
                </c:pt>
                <c:pt idx="1">
                  <c:v>63.077474249888049</c:v>
                </c:pt>
                <c:pt idx="2">
                  <c:v>65.21444094558035</c:v>
                </c:pt>
                <c:pt idx="3">
                  <c:v>67.531276063386159</c:v>
                </c:pt>
                <c:pt idx="4">
                  <c:v>69.91299430112673</c:v>
                </c:pt>
                <c:pt idx="5">
                  <c:v>72.267740829619484</c:v>
                </c:pt>
                <c:pt idx="6">
                  <c:v>74.692664418212487</c:v>
                </c:pt>
                <c:pt idx="7">
                  <c:v>77.314679473794115</c:v>
                </c:pt>
                <c:pt idx="8">
                  <c:v>79.908765873505118</c:v>
                </c:pt>
                <c:pt idx="9">
                  <c:v>82.602323792559005</c:v>
                </c:pt>
                <c:pt idx="10">
                  <c:v>85.385198181673175</c:v>
                </c:pt>
                <c:pt idx="11">
                  <c:v>88.2888225591077</c:v>
                </c:pt>
                <c:pt idx="12">
                  <c:v>91.299992264253106</c:v>
                </c:pt>
                <c:pt idx="13">
                  <c:v>94.400564174894214</c:v>
                </c:pt>
                <c:pt idx="14">
                  <c:v>97.615861680135311</c:v>
                </c:pt>
                <c:pt idx="15">
                  <c:v>100.9154538384624</c:v>
                </c:pt>
                <c:pt idx="16">
                  <c:v>104.32792267007112</c:v>
                </c:pt>
                <c:pt idx="17">
                  <c:v>107.85804132973945</c:v>
                </c:pt>
                <c:pt idx="18">
                  <c:v>111.50113346557099</c:v>
                </c:pt>
                <c:pt idx="19">
                  <c:v>115.27585725260144</c:v>
                </c:pt>
                <c:pt idx="20">
                  <c:v>93.880663820410405</c:v>
                </c:pt>
                <c:pt idx="21">
                  <c:v>94.752273652775884</c:v>
                </c:pt>
                <c:pt idx="22">
                  <c:v>97.490883543541543</c:v>
                </c:pt>
                <c:pt idx="23">
                  <c:v>99.946227691089632</c:v>
                </c:pt>
                <c:pt idx="24">
                  <c:v>101.22209930370273</c:v>
                </c:pt>
                <c:pt idx="25">
                  <c:v>100.90515166104959</c:v>
                </c:pt>
                <c:pt idx="26">
                  <c:v>104.50261282660333</c:v>
                </c:pt>
                <c:pt idx="27">
                  <c:v>106.30368194036382</c:v>
                </c:pt>
                <c:pt idx="28">
                  <c:v>107.51951377533705</c:v>
                </c:pt>
                <c:pt idx="29">
                  <c:v>111.37887971734033</c:v>
                </c:pt>
                <c:pt idx="30">
                  <c:v>115.23654846762308</c:v>
                </c:pt>
                <c:pt idx="31">
                  <c:v>116.5523079664944</c:v>
                </c:pt>
                <c:pt idx="32">
                  <c:v>116.94070357656308</c:v>
                </c:pt>
                <c:pt idx="33">
                  <c:v>122.50500014493174</c:v>
                </c:pt>
                <c:pt idx="34">
                  <c:v>123.34841758556495</c:v>
                </c:pt>
                <c:pt idx="35">
                  <c:v>125.12652136994055</c:v>
                </c:pt>
                <c:pt idx="36">
                  <c:v>124.72035097650722</c:v>
                </c:pt>
                <c:pt idx="37">
                  <c:v>125.74837248797058</c:v>
                </c:pt>
                <c:pt idx="38">
                  <c:v>128.82139824511745</c:v>
                </c:pt>
                <c:pt idx="39">
                  <c:v>129.96688366827058</c:v>
                </c:pt>
                <c:pt idx="40">
                  <c:v>131.06057175205208</c:v>
                </c:pt>
                <c:pt idx="41">
                  <c:v>133.91480328332861</c:v>
                </c:pt>
                <c:pt idx="42">
                  <c:v>136.03113501273702</c:v>
                </c:pt>
                <c:pt idx="43">
                  <c:v>137.14265496744977</c:v>
                </c:pt>
                <c:pt idx="44">
                  <c:v>139.02009623549392</c:v>
                </c:pt>
                <c:pt idx="45">
                  <c:v>139.19473535239175</c:v>
                </c:pt>
                <c:pt idx="46">
                  <c:v>140.50014152278519</c:v>
                </c:pt>
                <c:pt idx="47">
                  <c:v>142.87857345032549</c:v>
                </c:pt>
                <c:pt idx="48">
                  <c:v>144.8983866402491</c:v>
                </c:pt>
                <c:pt idx="49">
                  <c:v>146.55448627228984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'Price of Energy'!$B$85</c:f>
              <c:strCache>
                <c:ptCount val="1"/>
                <c:pt idx="0">
                  <c:v>K19 C25250 MW </c:v>
                </c:pt>
              </c:strCache>
            </c:strRef>
          </c:tx>
          <c:cat>
            <c:numRef>
              <c:f>'Price of Energy'!$C$80:$AZ$80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'Price of Energy'!$C$85:$AZ$85</c:f>
              <c:numCache>
                <c:formatCode>_("$"* #,##0.00_);_("$"* \(#,##0.00\);_("$"* "-"??_);_(@_)</c:formatCode>
                <c:ptCount val="50"/>
                <c:pt idx="0">
                  <c:v>61.196431855802835</c:v>
                </c:pt>
                <c:pt idx="1">
                  <c:v>63.077474249888049</c:v>
                </c:pt>
                <c:pt idx="2">
                  <c:v>65.56437663547257</c:v>
                </c:pt>
                <c:pt idx="3">
                  <c:v>68.25775865853123</c:v>
                </c:pt>
                <c:pt idx="4">
                  <c:v>71.043633357984945</c:v>
                </c:pt>
                <c:pt idx="5">
                  <c:v>73.830562221460397</c:v>
                </c:pt>
                <c:pt idx="6">
                  <c:v>76.717537942664421</c:v>
                </c:pt>
                <c:pt idx="7">
                  <c:v>79.836291501357266</c:v>
                </c:pt>
                <c:pt idx="8">
                  <c:v>82.957711749476019</c:v>
                </c:pt>
                <c:pt idx="9">
                  <c:v>86.213513622930236</c:v>
                </c:pt>
                <c:pt idx="10">
                  <c:v>89.596459047770963</c:v>
                </c:pt>
                <c:pt idx="11">
                  <c:v>93.140366035660989</c:v>
                </c:pt>
                <c:pt idx="12">
                  <c:v>96.833372012067755</c:v>
                </c:pt>
                <c:pt idx="13">
                  <c:v>100.65909350817672</c:v>
                </c:pt>
                <c:pt idx="14">
                  <c:v>104.64574328133808</c:v>
                </c:pt>
                <c:pt idx="15">
                  <c:v>108.76310039625227</c:v>
                </c:pt>
                <c:pt idx="16">
                  <c:v>113.04395403975926</c:v>
                </c:pt>
                <c:pt idx="17">
                  <c:v>117.49577717879606</c:v>
                </c:pt>
                <c:pt idx="18">
                  <c:v>122.11568432983846</c:v>
                </c:pt>
                <c:pt idx="19">
                  <c:v>126.92715971785739</c:v>
                </c:pt>
                <c:pt idx="20">
                  <c:v>100.06851673323234</c:v>
                </c:pt>
                <c:pt idx="21">
                  <c:v>100.04683046016018</c:v>
                </c:pt>
                <c:pt idx="22">
                  <c:v>101.30440600849755</c:v>
                </c:pt>
                <c:pt idx="23">
                  <c:v>101.89357701316267</c:v>
                </c:pt>
                <c:pt idx="24">
                  <c:v>102.15266480119736</c:v>
                </c:pt>
                <c:pt idx="25">
                  <c:v>102.89455946076072</c:v>
                </c:pt>
                <c:pt idx="26">
                  <c:v>102.92414885193982</c:v>
                </c:pt>
                <c:pt idx="27">
                  <c:v>102.89179221103957</c:v>
                </c:pt>
                <c:pt idx="28">
                  <c:v>105.52957146823805</c:v>
                </c:pt>
                <c:pt idx="29">
                  <c:v>105.91818707928482</c:v>
                </c:pt>
                <c:pt idx="30">
                  <c:v>107.79963307167132</c:v>
                </c:pt>
                <c:pt idx="31">
                  <c:v>108.13372542030535</c:v>
                </c:pt>
                <c:pt idx="32">
                  <c:v>109.91931461432387</c:v>
                </c:pt>
                <c:pt idx="33">
                  <c:v>111.68381692222962</c:v>
                </c:pt>
                <c:pt idx="34">
                  <c:v>114.80624373478447</c:v>
                </c:pt>
                <c:pt idx="35">
                  <c:v>114.95046702519105</c:v>
                </c:pt>
                <c:pt idx="36">
                  <c:v>114.58052646476082</c:v>
                </c:pt>
                <c:pt idx="37">
                  <c:v>115.23973959807529</c:v>
                </c:pt>
                <c:pt idx="38">
                  <c:v>117.77158222473818</c:v>
                </c:pt>
                <c:pt idx="39">
                  <c:v>118.59128219643362</c:v>
                </c:pt>
                <c:pt idx="40">
                  <c:v>119.36909142371921</c:v>
                </c:pt>
                <c:pt idx="41">
                  <c:v>121.8825360883102</c:v>
                </c:pt>
                <c:pt idx="42">
                  <c:v>122.75771299179166</c:v>
                </c:pt>
                <c:pt idx="43">
                  <c:v>122.20634022077552</c:v>
                </c:pt>
                <c:pt idx="44">
                  <c:v>123.16727993206906</c:v>
                </c:pt>
                <c:pt idx="45">
                  <c:v>123.08632889895271</c:v>
                </c:pt>
                <c:pt idx="46">
                  <c:v>124.13812623832435</c:v>
                </c:pt>
                <c:pt idx="47">
                  <c:v>125.44862722898387</c:v>
                </c:pt>
                <c:pt idx="48">
                  <c:v>126.35295782621</c:v>
                </c:pt>
                <c:pt idx="49">
                  <c:v>127.13246532691763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'Price of Energy'!$B$86</c:f>
              <c:strCache>
                <c:ptCount val="1"/>
                <c:pt idx="0">
                  <c:v>K19 Sales C25750 MW (Preferred)</c:v>
                </c:pt>
              </c:strCache>
            </c:strRef>
          </c:tx>
          <c:cat>
            <c:numRef>
              <c:f>'Price of Energy'!$C$80:$AZ$80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'Price of Energy'!$C$86:$AZ$86</c:f>
              <c:numCache>
                <c:formatCode>_("$"* #,##0.00_);_("$"* \(#,##0.00\);_("$"* "-"??_);_(@_)</c:formatCode>
                <c:ptCount val="50"/>
                <c:pt idx="0">
                  <c:v>61.196431855802835</c:v>
                </c:pt>
                <c:pt idx="1">
                  <c:v>63.077474249888049</c:v>
                </c:pt>
                <c:pt idx="2">
                  <c:v>65.546635916086402</c:v>
                </c:pt>
                <c:pt idx="3">
                  <c:v>68.220885825907558</c:v>
                </c:pt>
                <c:pt idx="4">
                  <c:v>70.986209596728585</c:v>
                </c:pt>
                <c:pt idx="5">
                  <c:v>73.750857044909154</c:v>
                </c:pt>
                <c:pt idx="6">
                  <c:v>76.613827993254645</c:v>
                </c:pt>
                <c:pt idx="7">
                  <c:v>79.706828147838792</c:v>
                </c:pt>
                <c:pt idx="8">
                  <c:v>82.80072329757941</c:v>
                </c:pt>
                <c:pt idx="9">
                  <c:v>86.027691186591639</c:v>
                </c:pt>
                <c:pt idx="10">
                  <c:v>89.378738336390469</c:v>
                </c:pt>
                <c:pt idx="11">
                  <c:v>92.889011075327943</c:v>
                </c:pt>
                <c:pt idx="12">
                  <c:v>96.545989015239414</c:v>
                </c:pt>
                <c:pt idx="13">
                  <c:v>100.33316814699043</c:v>
                </c:pt>
                <c:pt idx="14">
                  <c:v>104.27851907536177</c:v>
                </c:pt>
                <c:pt idx="15">
                  <c:v>108.3524052883013</c:v>
                </c:pt>
                <c:pt idx="16">
                  <c:v>112.58654021521065</c:v>
                </c:pt>
                <c:pt idx="17">
                  <c:v>116.98867924528301</c:v>
                </c:pt>
                <c:pt idx="18">
                  <c:v>121.55603570416548</c:v>
                </c:pt>
                <c:pt idx="19">
                  <c:v>126.31119491584609</c:v>
                </c:pt>
                <c:pt idx="20">
                  <c:v>97.187715190745081</c:v>
                </c:pt>
                <c:pt idx="21">
                  <c:v>97.236324148228576</c:v>
                </c:pt>
                <c:pt idx="22">
                  <c:v>98.237262052122702</c:v>
                </c:pt>
                <c:pt idx="23">
                  <c:v>98.78500973179824</c:v>
                </c:pt>
                <c:pt idx="24">
                  <c:v>100.002277607861</c:v>
                </c:pt>
                <c:pt idx="25">
                  <c:v>100.97319852351147</c:v>
                </c:pt>
                <c:pt idx="26">
                  <c:v>100.88709422011085</c:v>
                </c:pt>
                <c:pt idx="27">
                  <c:v>101.40932674876539</c:v>
                </c:pt>
                <c:pt idx="28">
                  <c:v>101.9152809058094</c:v>
                </c:pt>
                <c:pt idx="29">
                  <c:v>103.96241357253814</c:v>
                </c:pt>
                <c:pt idx="30">
                  <c:v>106.26845920178049</c:v>
                </c:pt>
                <c:pt idx="31">
                  <c:v>106.45963286401712</c:v>
                </c:pt>
                <c:pt idx="32">
                  <c:v>107.50696828330838</c:v>
                </c:pt>
                <c:pt idx="33">
                  <c:v>109.91941795414358</c:v>
                </c:pt>
                <c:pt idx="34">
                  <c:v>113.08320206215093</c:v>
                </c:pt>
                <c:pt idx="35">
                  <c:v>113.10133031418059</c:v>
                </c:pt>
                <c:pt idx="36">
                  <c:v>112.66289272572884</c:v>
                </c:pt>
                <c:pt idx="37">
                  <c:v>113.18030002830456</c:v>
                </c:pt>
                <c:pt idx="38">
                  <c:v>115.92584206057174</c:v>
                </c:pt>
                <c:pt idx="39">
                  <c:v>116.8709312199264</c:v>
                </c:pt>
                <c:pt idx="40">
                  <c:v>117.60373620152843</c:v>
                </c:pt>
                <c:pt idx="41">
                  <c:v>119.8938579111237</c:v>
                </c:pt>
                <c:pt idx="42">
                  <c:v>120.55420322671952</c:v>
                </c:pt>
                <c:pt idx="43">
                  <c:v>120.4627795075007</c:v>
                </c:pt>
                <c:pt idx="44">
                  <c:v>121.52759694310782</c:v>
                </c:pt>
                <c:pt idx="45">
                  <c:v>120.93037078969712</c:v>
                </c:pt>
                <c:pt idx="46">
                  <c:v>121.64619303707897</c:v>
                </c:pt>
                <c:pt idx="47">
                  <c:v>122.70846306255307</c:v>
                </c:pt>
                <c:pt idx="48">
                  <c:v>123.29493348429098</c:v>
                </c:pt>
                <c:pt idx="49">
                  <c:v>124.08547976224175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'Price of Energy'!$B$87</c:f>
              <c:strCache>
                <c:ptCount val="1"/>
                <c:pt idx="0">
                  <c:v>K19 Imp C31750 MW </c:v>
                </c:pt>
              </c:strCache>
            </c:strRef>
          </c:tx>
          <c:cat>
            <c:numRef>
              <c:f>'Price of Energy'!$C$80:$AZ$80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'Price of Energy'!$C$87:$AZ$87</c:f>
              <c:numCache>
                <c:formatCode>_("$"* #,##0.00_);_("$"* \(#,##0.00\);_("$"* "-"??_);_(@_)</c:formatCode>
                <c:ptCount val="50"/>
                <c:pt idx="0">
                  <c:v>61.196431855802835</c:v>
                </c:pt>
                <c:pt idx="1">
                  <c:v>63.077474249888049</c:v>
                </c:pt>
                <c:pt idx="2">
                  <c:v>65.45216658535503</c:v>
                </c:pt>
                <c:pt idx="3">
                  <c:v>68.024669680874425</c:v>
                </c:pt>
                <c:pt idx="4">
                  <c:v>70.680384565189016</c:v>
                </c:pt>
                <c:pt idx="5">
                  <c:v>73.327048337332869</c:v>
                </c:pt>
                <c:pt idx="6">
                  <c:v>76.064080944350764</c:v>
                </c:pt>
                <c:pt idx="7">
                  <c:v>79.021089997911886</c:v>
                </c:pt>
                <c:pt idx="8">
                  <c:v>81.970163974848958</c:v>
                </c:pt>
                <c:pt idx="9">
                  <c:v>85.041901137605763</c:v>
                </c:pt>
                <c:pt idx="10">
                  <c:v>88.227530106069054</c:v>
                </c:pt>
                <c:pt idx="11">
                  <c:v>91.56075720681801</c:v>
                </c:pt>
                <c:pt idx="12">
                  <c:v>95.028235476135208</c:v>
                </c:pt>
                <c:pt idx="13">
                  <c:v>98.613959516639341</c:v>
                </c:pt>
                <c:pt idx="14">
                  <c:v>102.34429618492764</c:v>
                </c:pt>
                <c:pt idx="15">
                  <c:v>106.18931229863347</c:v>
                </c:pt>
                <c:pt idx="16">
                  <c:v>110.18019332482218</c:v>
                </c:pt>
                <c:pt idx="17">
                  <c:v>114.32380952380953</c:v>
                </c:pt>
                <c:pt idx="18">
                  <c:v>118.6161093794276</c:v>
                </c:pt>
                <c:pt idx="19">
                  <c:v>123.07877645086948</c:v>
                </c:pt>
                <c:pt idx="20">
                  <c:v>95.939264564109635</c:v>
                </c:pt>
                <c:pt idx="21">
                  <c:v>103.48343966336364</c:v>
                </c:pt>
                <c:pt idx="22">
                  <c:v>105.69368706299555</c:v>
                </c:pt>
                <c:pt idx="23">
                  <c:v>106.8802164088015</c:v>
                </c:pt>
                <c:pt idx="24">
                  <c:v>106.81330122990825</c:v>
                </c:pt>
                <c:pt idx="25">
                  <c:v>107.34199967902423</c:v>
                </c:pt>
                <c:pt idx="26">
                  <c:v>107.0793349168646</c:v>
                </c:pt>
                <c:pt idx="27">
                  <c:v>107.34794023879476</c:v>
                </c:pt>
                <c:pt idx="28">
                  <c:v>107.61978218615987</c:v>
                </c:pt>
                <c:pt idx="29">
                  <c:v>109.53275867320519</c:v>
                </c:pt>
                <c:pt idx="30">
                  <c:v>111.58861920659268</c:v>
                </c:pt>
                <c:pt idx="31">
                  <c:v>111.63666607259549</c:v>
                </c:pt>
                <c:pt idx="32">
                  <c:v>112.47396062553179</c:v>
                </c:pt>
                <c:pt idx="33">
                  <c:v>114.80477695005654</c:v>
                </c:pt>
                <c:pt idx="34">
                  <c:v>117.68781326077617</c:v>
                </c:pt>
                <c:pt idx="35">
                  <c:v>117.32720067930937</c:v>
                </c:pt>
                <c:pt idx="36">
                  <c:v>116.66996886498725</c:v>
                </c:pt>
                <c:pt idx="37">
                  <c:v>117.23492782337956</c:v>
                </c:pt>
                <c:pt idx="38">
                  <c:v>119.47608264930653</c:v>
                </c:pt>
                <c:pt idx="39">
                  <c:v>120.25304273988112</c:v>
                </c:pt>
                <c:pt idx="40">
                  <c:v>120.91961505802435</c:v>
                </c:pt>
                <c:pt idx="41">
                  <c:v>123.01500141522786</c:v>
                </c:pt>
                <c:pt idx="42">
                  <c:v>123.55675063685254</c:v>
                </c:pt>
                <c:pt idx="43">
                  <c:v>124.00934050382112</c:v>
                </c:pt>
                <c:pt idx="44">
                  <c:v>124.98726294933482</c:v>
                </c:pt>
                <c:pt idx="45">
                  <c:v>124.45089159354657</c:v>
                </c:pt>
                <c:pt idx="46">
                  <c:v>125.00396263798469</c:v>
                </c:pt>
                <c:pt idx="47">
                  <c:v>125.88678177186527</c:v>
                </c:pt>
                <c:pt idx="48">
                  <c:v>126.4574016416643</c:v>
                </c:pt>
                <c:pt idx="49">
                  <c:v>127.39258420605718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'Price of Energy'!$B$88</c:f>
              <c:strCache>
                <c:ptCount val="1"/>
                <c:pt idx="0">
                  <c:v>K19 Imp Gas 750 MW </c:v>
                </c:pt>
              </c:strCache>
            </c:strRef>
          </c:tx>
          <c:cat>
            <c:numRef>
              <c:f>'Price of Energy'!$C$80:$AZ$80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'Price of Energy'!$C$88:$AZ$88</c:f>
              <c:numCache>
                <c:formatCode>_("$"* #,##0.00_);_("$"* \(#,##0.00\);_("$"* "-"??_);_(@_)</c:formatCode>
                <c:ptCount val="50"/>
                <c:pt idx="0">
                  <c:v>61.196431855802835</c:v>
                </c:pt>
                <c:pt idx="1">
                  <c:v>63.077474249888049</c:v>
                </c:pt>
                <c:pt idx="2">
                  <c:v>65.26367144187698</c:v>
                </c:pt>
                <c:pt idx="3">
                  <c:v>67.633554277687551</c:v>
                </c:pt>
                <c:pt idx="4">
                  <c:v>70.070909644581718</c:v>
                </c:pt>
                <c:pt idx="5">
                  <c:v>72.485858758998972</c:v>
                </c:pt>
                <c:pt idx="6">
                  <c:v>74.974704890387855</c:v>
                </c:pt>
                <c:pt idx="7">
                  <c:v>77.665065775736068</c:v>
                </c:pt>
                <c:pt idx="8">
                  <c:v>80.331648378744916</c:v>
                </c:pt>
                <c:pt idx="9">
                  <c:v>83.101898708554302</c:v>
                </c:pt>
                <c:pt idx="10">
                  <c:v>85.966584257117788</c:v>
                </c:pt>
                <c:pt idx="11">
                  <c:v>88.957269656743392</c:v>
                </c:pt>
                <c:pt idx="12">
                  <c:v>92.060416183182483</c:v>
                </c:pt>
                <c:pt idx="13">
                  <c:v>95.25864369305836</c:v>
                </c:pt>
                <c:pt idx="14">
                  <c:v>98.577335087389599</c:v>
                </c:pt>
                <c:pt idx="15">
                  <c:v>101.98644595044993</c:v>
                </c:pt>
                <c:pt idx="16">
                  <c:v>105.51413459784789</c:v>
                </c:pt>
                <c:pt idx="17">
                  <c:v>109.16693620844565</c:v>
                </c:pt>
                <c:pt idx="18">
                  <c:v>112.93921790875602</c:v>
                </c:pt>
                <c:pt idx="19">
                  <c:v>116.85068789719952</c:v>
                </c:pt>
                <c:pt idx="20">
                  <c:v>94.826125877978242</c:v>
                </c:pt>
                <c:pt idx="21">
                  <c:v>95.574860866024153</c:v>
                </c:pt>
                <c:pt idx="22">
                  <c:v>98.785922183934971</c:v>
                </c:pt>
                <c:pt idx="23">
                  <c:v>101.54488173390955</c:v>
                </c:pt>
                <c:pt idx="24">
                  <c:v>102.53302531398452</c:v>
                </c:pt>
                <c:pt idx="25">
                  <c:v>104.09757663296421</c:v>
                </c:pt>
                <c:pt idx="26">
                  <c:v>103.54172604908948</c:v>
                </c:pt>
                <c:pt idx="27">
                  <c:v>107.11539663686942</c:v>
                </c:pt>
                <c:pt idx="28">
                  <c:v>109.86085829759665</c:v>
                </c:pt>
                <c:pt idx="29">
                  <c:v>111.2031311869879</c:v>
                </c:pt>
                <c:pt idx="30">
                  <c:v>114.4819393064453</c:v>
                </c:pt>
                <c:pt idx="31">
                  <c:v>116.5772589556229</c:v>
                </c:pt>
                <c:pt idx="32">
                  <c:v>116.73209517941496</c:v>
                </c:pt>
                <c:pt idx="33">
                  <c:v>121.50120293341836</c:v>
                </c:pt>
                <c:pt idx="34">
                  <c:v>124.34856079049116</c:v>
                </c:pt>
                <c:pt idx="35">
                  <c:v>125.1808661194452</c:v>
                </c:pt>
                <c:pt idx="36">
                  <c:v>124.78799886781773</c:v>
                </c:pt>
                <c:pt idx="37">
                  <c:v>125.87687517690347</c:v>
                </c:pt>
                <c:pt idx="38">
                  <c:v>129.12199264081514</c:v>
                </c:pt>
                <c:pt idx="39">
                  <c:v>130.27851684121143</c:v>
                </c:pt>
                <c:pt idx="40">
                  <c:v>131.53608831021796</c:v>
                </c:pt>
                <c:pt idx="41">
                  <c:v>134.18086611944523</c:v>
                </c:pt>
                <c:pt idx="42">
                  <c:v>135.20803849419755</c:v>
                </c:pt>
                <c:pt idx="43">
                  <c:v>136.4780639682989</c:v>
                </c:pt>
                <c:pt idx="44">
                  <c:v>138.39031984149446</c:v>
                </c:pt>
                <c:pt idx="45">
                  <c:v>138.55703368242285</c:v>
                </c:pt>
                <c:pt idx="46">
                  <c:v>139.75997735635434</c:v>
                </c:pt>
                <c:pt idx="47">
                  <c:v>141.43928672516273</c:v>
                </c:pt>
                <c:pt idx="48">
                  <c:v>142.81856778941409</c:v>
                </c:pt>
                <c:pt idx="49">
                  <c:v>146.32550240588733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'Price of Energy'!$B$89</c:f>
              <c:strCache>
                <c:ptCount val="1"/>
                <c:pt idx="0">
                  <c:v>No New Generation</c:v>
                </c:pt>
              </c:strCache>
            </c:strRef>
          </c:tx>
          <c:cat>
            <c:numRef>
              <c:f>'Price of Energy'!$C$80:$AZ$80</c:f>
              <c:numCache>
                <c:formatCode>General</c:formatCode>
                <c:ptCount val="5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</c:numCache>
            </c:numRef>
          </c:cat>
          <c:val>
            <c:numRef>
              <c:f>'Price of Energy'!$C$89:$AZ$89</c:f>
              <c:numCache>
                <c:formatCode>_("$"* #,##0.00_);_("$"* \(#,##0.00\);_("$"* "-"??_);_(@_)</c:formatCode>
                <c:ptCount val="50"/>
                <c:pt idx="0">
                  <c:v>61.201029979768258</c:v>
                </c:pt>
                <c:pt idx="1">
                  <c:v>63.082624272279439</c:v>
                </c:pt>
                <c:pt idx="2">
                  <c:v>65.938640942658765</c:v>
                </c:pt>
                <c:pt idx="3">
                  <c:v>68.496551952797461</c:v>
                </c:pt>
                <c:pt idx="4">
                  <c:v>71.291451888778056</c:v>
                </c:pt>
                <c:pt idx="5">
                  <c:v>74.072094730428418</c:v>
                </c:pt>
                <c:pt idx="6">
                  <c:v>77.075910257267765</c:v>
                </c:pt>
                <c:pt idx="7">
                  <c:v>79.533082472910422</c:v>
                </c:pt>
                <c:pt idx="8">
                  <c:v>82.530414714545159</c:v>
                </c:pt>
                <c:pt idx="9">
                  <c:v>85.476677752296482</c:v>
                </c:pt>
                <c:pt idx="10">
                  <c:v>88.682135616492829</c:v>
                </c:pt>
                <c:pt idx="11">
                  <c:v>91.966191564440152</c:v>
                </c:pt>
                <c:pt idx="12">
                  <c:v>95.387328473989697</c:v>
                </c:pt>
                <c:pt idx="13">
                  <c:v>98.958870324817966</c:v>
                </c:pt>
                <c:pt idx="14">
                  <c:v>102.74214166046316</c:v>
                </c:pt>
                <c:pt idx="15">
                  <c:v>106.52206730965777</c:v>
                </c:pt>
                <c:pt idx="16">
                  <c:v>110.40516279220527</c:v>
                </c:pt>
                <c:pt idx="17">
                  <c:v>114.37239047471319</c:v>
                </c:pt>
                <c:pt idx="18">
                  <c:v>118.50060772274377</c:v>
                </c:pt>
                <c:pt idx="19">
                  <c:v>122.68812933925233</c:v>
                </c:pt>
                <c:pt idx="20">
                  <c:v>95.901295484608667</c:v>
                </c:pt>
                <c:pt idx="21">
                  <c:v>97.289359112092001</c:v>
                </c:pt>
                <c:pt idx="22">
                  <c:v>102.30945858534488</c:v>
                </c:pt>
                <c:pt idx="23">
                  <c:v>104.3598173270682</c:v>
                </c:pt>
                <c:pt idx="24">
                  <c:v>107.05506532930977</c:v>
                </c:pt>
                <c:pt idx="25">
                  <c:v>109.92542359666803</c:v>
                </c:pt>
                <c:pt idx="26">
                  <c:v>112.07321921417166</c:v>
                </c:pt>
                <c:pt idx="27">
                  <c:v>115.73553873890118</c:v>
                </c:pt>
                <c:pt idx="28">
                  <c:v>121.62611385809245</c:v>
                </c:pt>
                <c:pt idx="29">
                  <c:v>121.48642136350878</c:v>
                </c:pt>
                <c:pt idx="30">
                  <c:v>124.95743959487976</c:v>
                </c:pt>
                <c:pt idx="31">
                  <c:v>125.25753950481908</c:v>
                </c:pt>
                <c:pt idx="32">
                  <c:v>128.96861770647098</c:v>
                </c:pt>
                <c:pt idx="33">
                  <c:v>131.84254882078991</c:v>
                </c:pt>
                <c:pt idx="34">
                  <c:v>137.06196823487434</c:v>
                </c:pt>
                <c:pt idx="35">
                  <c:v>136.1235845905849</c:v>
                </c:pt>
                <c:pt idx="36">
                  <c:v>136.76911190106449</c:v>
                </c:pt>
                <c:pt idx="37">
                  <c:v>137.98014809407334</c:v>
                </c:pt>
                <c:pt idx="38">
                  <c:v>141.80723488393642</c:v>
                </c:pt>
                <c:pt idx="39">
                  <c:v>143.83722985608634</c:v>
                </c:pt>
                <c:pt idx="40">
                  <c:v>145.50290884727823</c:v>
                </c:pt>
                <c:pt idx="41">
                  <c:v>149.13311667904927</c:v>
                </c:pt>
                <c:pt idx="42">
                  <c:v>150.76991809886235</c:v>
                </c:pt>
                <c:pt idx="43">
                  <c:v>153.58107166249854</c:v>
                </c:pt>
                <c:pt idx="44">
                  <c:v>156.41167577696709</c:v>
                </c:pt>
                <c:pt idx="45">
                  <c:v>157.2083271964959</c:v>
                </c:pt>
                <c:pt idx="46">
                  <c:v>158.34330800061647</c:v>
                </c:pt>
                <c:pt idx="47">
                  <c:v>159.4716872907089</c:v>
                </c:pt>
                <c:pt idx="48">
                  <c:v>162.10305228984396</c:v>
                </c:pt>
                <c:pt idx="49">
                  <c:v>165.03287718751281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96832"/>
        <c:axId val="170298368"/>
      </c:lineChart>
      <c:catAx>
        <c:axId val="1702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298368"/>
        <c:crosses val="autoZero"/>
        <c:auto val="1"/>
        <c:lblAlgn val="ctr"/>
        <c:lblOffset val="100"/>
        <c:noMultiLvlLbl val="0"/>
      </c:catAx>
      <c:valAx>
        <c:axId val="170298368"/>
        <c:scaling>
          <c:orientation val="minMax"/>
          <c:min val="60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70296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23737487729148E-2"/>
          <c:y val="0.85110665039443001"/>
          <c:w val="0.90894152795314875"/>
          <c:h val="0.12668514859543858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sheetProtection password="D677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/>
  </sheetViews>
  <sheetProtection password="D677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28063" cy="62626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619124</xdr:colOff>
      <xdr:row>15</xdr:row>
      <xdr:rowOff>166686</xdr:rowOff>
    </xdr:from>
    <xdr:to>
      <xdr:col>16</xdr:col>
      <xdr:colOff>57149</xdr:colOff>
      <xdr:row>37</xdr:row>
      <xdr:rowOff>114299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28063" cy="62626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LCA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990033"/>
      </a:accent1>
      <a:accent2>
        <a:srgbClr val="6E9FD0"/>
      </a:accent2>
      <a:accent3>
        <a:srgbClr val="BFBFBF"/>
      </a:accent3>
      <a:accent4>
        <a:srgbClr val="000000"/>
      </a:accent4>
      <a:accent5>
        <a:srgbClr val="F2F2F2"/>
      </a:accent5>
      <a:accent6>
        <a:srgbClr val="333399"/>
      </a:accent6>
      <a:hlink>
        <a:srgbClr val="D26900"/>
      </a:hlink>
      <a:folHlink>
        <a:srgbClr val="D8924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G18"/>
  <sheetViews>
    <sheetView workbookViewId="0">
      <selection activeCell="C23" sqref="C23"/>
    </sheetView>
  </sheetViews>
  <sheetFormatPr defaultRowHeight="14.4"/>
  <cols>
    <col min="3" max="3" width="12.109375" customWidth="1"/>
  </cols>
  <sheetData>
    <row r="3" spans="2:7" ht="15" thickBot="1"/>
    <row r="4" spans="2:7" ht="141" thickBot="1">
      <c r="B4" s="2" t="s">
        <v>3</v>
      </c>
      <c r="C4" s="3" t="s">
        <v>4</v>
      </c>
      <c r="D4" s="3" t="s">
        <v>29</v>
      </c>
      <c r="E4" s="3" t="s">
        <v>30</v>
      </c>
      <c r="F4" s="3" t="s">
        <v>5</v>
      </c>
      <c r="G4" s="3" t="s">
        <v>28</v>
      </c>
    </row>
    <row r="5" spans="2:7" ht="16.2" thickBot="1">
      <c r="B5" s="4">
        <v>1</v>
      </c>
      <c r="C5" s="1" t="s">
        <v>6</v>
      </c>
      <c r="D5" s="7">
        <v>3.4299999999999997E-2</v>
      </c>
      <c r="E5" s="7">
        <v>2.07E-2</v>
      </c>
      <c r="F5" s="6">
        <v>0.9</v>
      </c>
      <c r="G5" s="6">
        <v>1.76</v>
      </c>
    </row>
    <row r="6" spans="2:7" ht="16.2" thickBot="1">
      <c r="B6" s="4">
        <v>7</v>
      </c>
      <c r="C6" s="1" t="s">
        <v>7</v>
      </c>
      <c r="D6" s="7">
        <v>3.8600000000000002E-2</v>
      </c>
      <c r="E6" s="7">
        <v>1.72E-2</v>
      </c>
      <c r="F6" s="6">
        <v>1.05</v>
      </c>
      <c r="G6" s="6">
        <v>1.34</v>
      </c>
    </row>
    <row r="7" spans="2:7" ht="16.2" thickBot="1">
      <c r="B7" s="4">
        <v>2</v>
      </c>
      <c r="C7" s="1" t="s">
        <v>8</v>
      </c>
      <c r="D7" s="7">
        <v>3.49E-2</v>
      </c>
      <c r="E7" s="7">
        <v>1.77E-2</v>
      </c>
      <c r="F7" s="6">
        <v>0.92</v>
      </c>
      <c r="G7" s="6">
        <v>1.4</v>
      </c>
    </row>
    <row r="8" spans="2:7" ht="31.8" thickBot="1">
      <c r="B8" s="4">
        <v>4</v>
      </c>
      <c r="C8" s="1" t="s">
        <v>9</v>
      </c>
      <c r="D8" s="7">
        <v>3.4200000000000001E-2</v>
      </c>
      <c r="E8" s="7">
        <v>1.7999999999999999E-2</v>
      </c>
      <c r="F8" s="6">
        <v>0.9</v>
      </c>
      <c r="G8" s="6">
        <v>1.43</v>
      </c>
    </row>
    <row r="9" spans="2:7" ht="31.8" thickBot="1">
      <c r="B9" s="4">
        <v>13</v>
      </c>
      <c r="C9" s="1" t="s">
        <v>10</v>
      </c>
      <c r="D9" s="7">
        <v>3.9800000000000002E-2</v>
      </c>
      <c r="E9" s="7">
        <v>1.4999999999999999E-2</v>
      </c>
      <c r="F9" s="6">
        <v>1.0900000000000001</v>
      </c>
      <c r="G9" s="6">
        <v>1.1100000000000001</v>
      </c>
    </row>
    <row r="10" spans="2:7" ht="31.8" thickBot="1">
      <c r="B10" s="4">
        <v>12</v>
      </c>
      <c r="C10" s="1" t="s">
        <v>11</v>
      </c>
      <c r="D10" s="7">
        <v>3.7999999999999999E-2</v>
      </c>
      <c r="E10" s="7">
        <v>1.4999999999999999E-2</v>
      </c>
      <c r="F10" s="6">
        <v>1.02</v>
      </c>
      <c r="G10" s="6">
        <v>1.1100000000000001</v>
      </c>
    </row>
    <row r="11" spans="2:7" ht="31.8" thickBot="1">
      <c r="B11" s="4">
        <v>6</v>
      </c>
      <c r="C11" s="1" t="s">
        <v>12</v>
      </c>
      <c r="D11" s="7">
        <v>3.5000000000000003E-2</v>
      </c>
      <c r="E11" s="7">
        <v>1.7899999999999999E-2</v>
      </c>
      <c r="F11" s="6">
        <v>0.92</v>
      </c>
      <c r="G11" s="6">
        <v>1.43</v>
      </c>
    </row>
    <row r="12" spans="2:7" ht="31.2">
      <c r="B12" s="70">
        <v>14</v>
      </c>
      <c r="C12" s="5" t="s">
        <v>13</v>
      </c>
      <c r="D12" s="72">
        <v>3.95E-2</v>
      </c>
      <c r="E12" s="72">
        <v>1.44E-2</v>
      </c>
      <c r="F12" s="74">
        <v>1.08</v>
      </c>
      <c r="G12" s="74">
        <v>1.06</v>
      </c>
    </row>
    <row r="13" spans="2:7" ht="31.8" thickBot="1">
      <c r="B13" s="71"/>
      <c r="C13" s="1" t="s">
        <v>14</v>
      </c>
      <c r="D13" s="73"/>
      <c r="E13" s="73"/>
      <c r="F13" s="75"/>
      <c r="G13" s="75"/>
    </row>
    <row r="15" spans="2:7" ht="31.2">
      <c r="B15" s="31">
        <v>14</v>
      </c>
      <c r="C15" s="31" t="s">
        <v>52</v>
      </c>
      <c r="D15" s="32">
        <v>3.8199999999999998E-2</v>
      </c>
      <c r="E15" s="32">
        <v>1.44E-2</v>
      </c>
      <c r="F15" s="33">
        <v>1.03</v>
      </c>
      <c r="G15" s="33">
        <v>1.06</v>
      </c>
    </row>
    <row r="16" spans="2:7" ht="31.2">
      <c r="B16" s="31">
        <v>14</v>
      </c>
      <c r="C16" s="31" t="s">
        <v>53</v>
      </c>
      <c r="D16" s="32">
        <v>3.6200000000000003E-2</v>
      </c>
      <c r="E16" s="32">
        <v>1.44E-2</v>
      </c>
      <c r="F16" s="33">
        <v>0.96</v>
      </c>
      <c r="G16" s="33">
        <v>1.06</v>
      </c>
    </row>
    <row r="17" spans="2:7" ht="31.2">
      <c r="B17" s="13">
        <v>14</v>
      </c>
      <c r="C17" s="13" t="s">
        <v>59</v>
      </c>
      <c r="D17" s="42">
        <v>4.1300000000000003E-2</v>
      </c>
      <c r="E17" s="42">
        <v>1.44E-2</v>
      </c>
      <c r="F17" s="43">
        <v>1.1499999999999999</v>
      </c>
      <c r="G17" s="43">
        <v>1.06</v>
      </c>
    </row>
    <row r="18" spans="2:7" ht="31.2">
      <c r="B18" s="13">
        <v>14</v>
      </c>
      <c r="C18" s="13" t="s">
        <v>70</v>
      </c>
      <c r="D18" s="42">
        <v>4.07E-2</v>
      </c>
      <c r="E18" s="42">
        <v>1.44E-2</v>
      </c>
      <c r="F18" s="43">
        <v>1.1200000000000001</v>
      </c>
      <c r="G18" s="43">
        <v>1.06</v>
      </c>
    </row>
  </sheetData>
  <sheetProtection password="D677" sheet="1" objects="1" scenarios="1"/>
  <mergeCells count="5">
    <mergeCell ref="B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A123"/>
  <sheetViews>
    <sheetView topLeftCell="A97" workbookViewId="0">
      <selection activeCell="E14" sqref="E14"/>
    </sheetView>
  </sheetViews>
  <sheetFormatPr defaultRowHeight="14.4"/>
  <cols>
    <col min="1" max="1" width="17.109375" customWidth="1"/>
    <col min="2" max="2" width="44.88671875" customWidth="1"/>
    <col min="3" max="3" width="10.88671875" customWidth="1"/>
    <col min="4" max="4" width="11.88671875" customWidth="1"/>
    <col min="5" max="5" width="10.88671875" customWidth="1"/>
    <col min="6" max="6" width="11.5546875" customWidth="1"/>
    <col min="7" max="7" width="10.88671875" customWidth="1"/>
    <col min="8" max="8" width="9.88671875" customWidth="1"/>
    <col min="9" max="11" width="10.88671875" customWidth="1"/>
    <col min="12" max="14" width="9.88671875" customWidth="1"/>
    <col min="15" max="15" width="9.5546875" bestFit="1" customWidth="1"/>
    <col min="16" max="24" width="10.5546875" bestFit="1" customWidth="1"/>
    <col min="25" max="26" width="9.5546875" bestFit="1" customWidth="1"/>
    <col min="27" max="52" width="10.5546875" bestFit="1" customWidth="1"/>
  </cols>
  <sheetData>
    <row r="1" spans="1:53" ht="15" thickBot="1">
      <c r="A1" t="s">
        <v>0</v>
      </c>
    </row>
    <row r="2" spans="1:53" ht="16.2" thickBot="1">
      <c r="A2" s="2" t="s">
        <v>3</v>
      </c>
      <c r="B2" s="3" t="s">
        <v>4</v>
      </c>
      <c r="C2" s="10">
        <v>2013</v>
      </c>
      <c r="D2" s="10">
        <v>2014</v>
      </c>
      <c r="E2" s="10">
        <v>2015</v>
      </c>
      <c r="F2" s="10">
        <v>2016</v>
      </c>
      <c r="G2" s="10">
        <v>2017</v>
      </c>
      <c r="H2" s="10">
        <v>2018</v>
      </c>
      <c r="I2" s="10">
        <v>2019</v>
      </c>
      <c r="J2" s="10">
        <v>2020</v>
      </c>
      <c r="K2" s="10">
        <v>2021</v>
      </c>
      <c r="L2" s="10">
        <v>2022</v>
      </c>
      <c r="M2" s="10">
        <v>2023</v>
      </c>
      <c r="N2" s="10">
        <v>2024</v>
      </c>
      <c r="O2" s="10">
        <v>2025</v>
      </c>
      <c r="P2" s="10">
        <v>2026</v>
      </c>
      <c r="Q2" s="10">
        <v>2027</v>
      </c>
      <c r="R2" s="10">
        <v>2028</v>
      </c>
      <c r="S2" s="10">
        <v>2029</v>
      </c>
      <c r="T2" s="10">
        <v>2030</v>
      </c>
      <c r="U2" s="10">
        <v>2031</v>
      </c>
      <c r="V2" s="11">
        <v>2032</v>
      </c>
      <c r="W2" s="10">
        <v>2033</v>
      </c>
      <c r="X2" s="10">
        <v>2034</v>
      </c>
      <c r="Y2" s="10">
        <v>2035</v>
      </c>
      <c r="Z2" s="10">
        <v>2036</v>
      </c>
      <c r="AA2" s="10">
        <v>2037</v>
      </c>
      <c r="AB2" s="10">
        <v>2038</v>
      </c>
      <c r="AC2" s="10">
        <v>2039</v>
      </c>
      <c r="AD2" s="10">
        <v>2040</v>
      </c>
      <c r="AE2" s="10">
        <v>2041</v>
      </c>
      <c r="AF2" s="10">
        <v>2042</v>
      </c>
      <c r="AG2" s="10">
        <v>2043</v>
      </c>
      <c r="AH2" s="10">
        <v>2044</v>
      </c>
      <c r="AI2" s="10">
        <v>2045</v>
      </c>
      <c r="AJ2" s="10">
        <v>2046</v>
      </c>
      <c r="AK2" s="10">
        <v>2047</v>
      </c>
      <c r="AL2" s="10">
        <v>2048</v>
      </c>
      <c r="AM2" s="10">
        <v>2049</v>
      </c>
      <c r="AN2" s="10">
        <v>2050</v>
      </c>
      <c r="AO2" s="10">
        <v>2051</v>
      </c>
      <c r="AP2" s="10">
        <v>2052</v>
      </c>
      <c r="AQ2" s="10">
        <v>2053</v>
      </c>
      <c r="AR2" s="10">
        <v>2054</v>
      </c>
      <c r="AS2" s="10">
        <v>2055</v>
      </c>
      <c r="AT2" s="10">
        <v>2056</v>
      </c>
      <c r="AU2" s="10">
        <v>2057</v>
      </c>
      <c r="AV2" s="10">
        <v>2058</v>
      </c>
      <c r="AW2" s="10">
        <v>2059</v>
      </c>
      <c r="AX2" s="10">
        <v>2060</v>
      </c>
      <c r="AY2" s="10">
        <v>2061</v>
      </c>
      <c r="AZ2" s="10">
        <v>2062</v>
      </c>
    </row>
    <row r="3" spans="1:53" ht="16.2" thickBot="1">
      <c r="A3" s="9">
        <v>1</v>
      </c>
      <c r="B3" s="1" t="s">
        <v>6</v>
      </c>
      <c r="C3" s="12">
        <v>0</v>
      </c>
      <c r="D3" s="12">
        <v>48</v>
      </c>
      <c r="E3" s="12">
        <v>97</v>
      </c>
      <c r="F3" s="12">
        <v>149</v>
      </c>
      <c r="G3" s="12">
        <v>204</v>
      </c>
      <c r="H3" s="12">
        <v>263</v>
      </c>
      <c r="I3" s="12">
        <v>325</v>
      </c>
      <c r="J3" s="12">
        <v>390</v>
      </c>
      <c r="K3" s="12">
        <v>461</v>
      </c>
      <c r="L3" s="12">
        <v>535</v>
      </c>
      <c r="M3" s="12">
        <v>614</v>
      </c>
      <c r="N3" s="12">
        <v>698</v>
      </c>
      <c r="O3" s="12">
        <v>787</v>
      </c>
      <c r="P3" s="12">
        <v>880</v>
      </c>
      <c r="Q3" s="12">
        <v>979</v>
      </c>
      <c r="R3" s="12">
        <v>1083</v>
      </c>
      <c r="S3" s="12">
        <v>1194</v>
      </c>
      <c r="T3" s="12">
        <v>1311</v>
      </c>
      <c r="U3" s="12">
        <v>1434</v>
      </c>
      <c r="V3" s="12">
        <v>1564</v>
      </c>
      <c r="W3" s="12">
        <v>999</v>
      </c>
      <c r="X3" s="12">
        <v>1054</v>
      </c>
      <c r="Y3" s="12">
        <v>1223</v>
      </c>
      <c r="Z3" s="12">
        <v>1281</v>
      </c>
      <c r="AA3" s="12">
        <v>1309</v>
      </c>
      <c r="AB3" s="12">
        <v>1471</v>
      </c>
      <c r="AC3" s="12">
        <v>1551</v>
      </c>
      <c r="AD3" s="12">
        <v>1597</v>
      </c>
      <c r="AE3" s="12">
        <v>1779</v>
      </c>
      <c r="AF3" s="12">
        <v>1895</v>
      </c>
      <c r="AG3" s="12">
        <v>2039</v>
      </c>
      <c r="AH3" s="12">
        <v>2085</v>
      </c>
      <c r="AI3" s="12">
        <v>2257</v>
      </c>
      <c r="AJ3" s="12">
        <v>2409</v>
      </c>
      <c r="AK3" s="12">
        <v>2540</v>
      </c>
      <c r="AL3" s="12">
        <v>2620</v>
      </c>
      <c r="AM3" s="12">
        <v>2628</v>
      </c>
      <c r="AN3" s="12">
        <v>2675</v>
      </c>
      <c r="AO3" s="12">
        <v>2804</v>
      </c>
      <c r="AP3" s="12">
        <v>2875</v>
      </c>
      <c r="AQ3" s="12">
        <v>2963</v>
      </c>
      <c r="AR3" s="12">
        <v>3096</v>
      </c>
      <c r="AS3" s="12">
        <v>3158</v>
      </c>
      <c r="AT3" s="12">
        <v>3236</v>
      </c>
      <c r="AU3" s="12">
        <v>3308</v>
      </c>
      <c r="AV3" s="12">
        <v>3350</v>
      </c>
      <c r="AW3" s="12">
        <v>3440</v>
      </c>
      <c r="AX3" s="12">
        <v>3525</v>
      </c>
      <c r="AY3" s="12">
        <v>3614</v>
      </c>
      <c r="AZ3" s="12">
        <v>3754</v>
      </c>
      <c r="BA3" s="15">
        <f>SUM(C3:AZ3)</f>
        <v>85551</v>
      </c>
    </row>
    <row r="4" spans="1:53" ht="16.2" thickBot="1">
      <c r="A4" s="9">
        <v>7</v>
      </c>
      <c r="B4" s="1" t="s">
        <v>7</v>
      </c>
      <c r="C4">
        <v>0</v>
      </c>
      <c r="D4">
        <v>48</v>
      </c>
      <c r="E4">
        <v>103</v>
      </c>
      <c r="F4">
        <v>162</v>
      </c>
      <c r="G4">
        <v>224</v>
      </c>
      <c r="H4">
        <v>291</v>
      </c>
      <c r="I4">
        <v>362</v>
      </c>
      <c r="J4">
        <v>437</v>
      </c>
      <c r="K4">
        <v>518</v>
      </c>
      <c r="L4">
        <v>604</v>
      </c>
      <c r="M4">
        <v>695</v>
      </c>
      <c r="N4">
        <v>793</v>
      </c>
      <c r="O4">
        <v>897</v>
      </c>
      <c r="P4">
        <v>1006</v>
      </c>
      <c r="Q4">
        <v>1122</v>
      </c>
      <c r="R4">
        <v>1246</v>
      </c>
      <c r="S4">
        <v>1378</v>
      </c>
      <c r="T4">
        <v>1517</v>
      </c>
      <c r="U4">
        <v>1664</v>
      </c>
      <c r="V4">
        <v>1820</v>
      </c>
      <c r="W4">
        <v>1137</v>
      </c>
      <c r="X4">
        <v>1158</v>
      </c>
      <c r="Y4">
        <v>1220</v>
      </c>
      <c r="Z4">
        <v>1242</v>
      </c>
      <c r="AA4">
        <v>1256</v>
      </c>
      <c r="AB4">
        <v>1303</v>
      </c>
      <c r="AC4">
        <v>1371</v>
      </c>
      <c r="AD4">
        <v>1418</v>
      </c>
      <c r="AE4">
        <v>1484</v>
      </c>
      <c r="AF4">
        <v>1594</v>
      </c>
      <c r="AG4">
        <v>1716</v>
      </c>
      <c r="AH4">
        <v>1810</v>
      </c>
      <c r="AI4">
        <v>1872</v>
      </c>
      <c r="AJ4">
        <v>2027</v>
      </c>
      <c r="AK4">
        <v>2135</v>
      </c>
      <c r="AL4">
        <v>2171</v>
      </c>
      <c r="AM4">
        <v>2163</v>
      </c>
      <c r="AN4">
        <v>2202</v>
      </c>
      <c r="AO4">
        <v>2314</v>
      </c>
      <c r="AP4">
        <v>2363</v>
      </c>
      <c r="AQ4">
        <v>2431</v>
      </c>
      <c r="AR4">
        <v>2547</v>
      </c>
      <c r="AS4">
        <v>2589</v>
      </c>
      <c r="AT4">
        <v>2616</v>
      </c>
      <c r="AU4">
        <v>2658</v>
      </c>
      <c r="AV4">
        <v>2679</v>
      </c>
      <c r="AW4">
        <v>2717</v>
      </c>
      <c r="AX4">
        <v>2765</v>
      </c>
      <c r="AY4">
        <v>2813</v>
      </c>
      <c r="AZ4">
        <v>2860</v>
      </c>
      <c r="BA4" s="15">
        <f t="shared" ref="BA4:BA10" si="0">SUM(C4:AZ4)</f>
        <v>75518</v>
      </c>
    </row>
    <row r="5" spans="1:53" ht="16.2" thickBot="1">
      <c r="A5" s="9">
        <v>2</v>
      </c>
      <c r="B5" s="1" t="s">
        <v>8</v>
      </c>
      <c r="C5">
        <v>0</v>
      </c>
      <c r="D5">
        <v>48</v>
      </c>
      <c r="E5">
        <v>98</v>
      </c>
      <c r="F5">
        <v>151</v>
      </c>
      <c r="G5">
        <v>207</v>
      </c>
      <c r="H5">
        <v>267</v>
      </c>
      <c r="I5">
        <v>331</v>
      </c>
      <c r="J5">
        <v>397</v>
      </c>
      <c r="K5">
        <v>469</v>
      </c>
      <c r="L5">
        <v>546</v>
      </c>
      <c r="M5">
        <v>626</v>
      </c>
      <c r="N5">
        <v>712</v>
      </c>
      <c r="O5">
        <v>803</v>
      </c>
      <c r="P5">
        <v>899</v>
      </c>
      <c r="Q5">
        <v>1000</v>
      </c>
      <c r="R5">
        <v>1108</v>
      </c>
      <c r="S5">
        <v>1222</v>
      </c>
      <c r="T5">
        <v>1342</v>
      </c>
      <c r="U5">
        <v>1469</v>
      </c>
      <c r="V5">
        <v>1602</v>
      </c>
      <c r="W5">
        <v>1054</v>
      </c>
      <c r="X5">
        <v>1065</v>
      </c>
      <c r="Y5">
        <v>1256</v>
      </c>
      <c r="Z5">
        <v>1315</v>
      </c>
      <c r="AA5">
        <v>1362</v>
      </c>
      <c r="AB5">
        <v>1365</v>
      </c>
      <c r="AC5">
        <v>1494</v>
      </c>
      <c r="AD5">
        <v>1568</v>
      </c>
      <c r="AE5">
        <v>1621</v>
      </c>
      <c r="AF5">
        <v>1773</v>
      </c>
      <c r="AG5">
        <v>1925</v>
      </c>
      <c r="AH5">
        <v>1993</v>
      </c>
      <c r="AI5">
        <v>2020</v>
      </c>
      <c r="AJ5">
        <v>2206</v>
      </c>
      <c r="AK5">
        <v>2331</v>
      </c>
      <c r="AL5">
        <v>2386</v>
      </c>
      <c r="AM5">
        <v>2369</v>
      </c>
      <c r="AN5">
        <v>2407</v>
      </c>
      <c r="AO5">
        <v>2521</v>
      </c>
      <c r="AP5">
        <v>2570</v>
      </c>
      <c r="AQ5">
        <v>2578</v>
      </c>
      <c r="AR5">
        <v>2630</v>
      </c>
      <c r="AS5">
        <v>2653</v>
      </c>
      <c r="AT5">
        <v>2690</v>
      </c>
      <c r="AU5">
        <v>2723</v>
      </c>
      <c r="AV5">
        <v>2750</v>
      </c>
      <c r="AW5">
        <v>2790</v>
      </c>
      <c r="AX5">
        <v>2874</v>
      </c>
      <c r="AY5">
        <v>2936</v>
      </c>
      <c r="AZ5">
        <v>2984</v>
      </c>
      <c r="BA5" s="15">
        <f t="shared" si="0"/>
        <v>77506</v>
      </c>
    </row>
    <row r="6" spans="1:53" ht="16.2" thickBot="1">
      <c r="A6" s="9">
        <v>4</v>
      </c>
      <c r="B6" s="1" t="s">
        <v>9</v>
      </c>
      <c r="C6">
        <v>0</v>
      </c>
      <c r="D6">
        <v>48</v>
      </c>
      <c r="E6">
        <v>97</v>
      </c>
      <c r="F6">
        <v>149</v>
      </c>
      <c r="G6">
        <v>203</v>
      </c>
      <c r="H6">
        <v>262</v>
      </c>
      <c r="I6">
        <v>325</v>
      </c>
      <c r="J6">
        <v>389</v>
      </c>
      <c r="K6">
        <v>460</v>
      </c>
      <c r="L6">
        <v>534</v>
      </c>
      <c r="M6">
        <v>613</v>
      </c>
      <c r="N6">
        <v>696</v>
      </c>
      <c r="O6">
        <v>785</v>
      </c>
      <c r="P6">
        <v>878</v>
      </c>
      <c r="Q6">
        <v>977</v>
      </c>
      <c r="R6">
        <v>1081</v>
      </c>
      <c r="S6">
        <v>1192</v>
      </c>
      <c r="T6">
        <v>1308</v>
      </c>
      <c r="U6">
        <v>1431</v>
      </c>
      <c r="V6">
        <v>1560</v>
      </c>
      <c r="W6">
        <v>961</v>
      </c>
      <c r="X6">
        <v>1003</v>
      </c>
      <c r="Y6">
        <v>1100</v>
      </c>
      <c r="Z6">
        <v>1192</v>
      </c>
      <c r="AA6">
        <v>1249</v>
      </c>
      <c r="AB6">
        <v>1257</v>
      </c>
      <c r="AC6">
        <v>1389</v>
      </c>
      <c r="AD6">
        <v>1466</v>
      </c>
      <c r="AE6">
        <v>1526</v>
      </c>
      <c r="AF6">
        <v>1674</v>
      </c>
      <c r="AG6">
        <v>1824</v>
      </c>
      <c r="AH6">
        <v>1892</v>
      </c>
      <c r="AI6">
        <v>1930</v>
      </c>
      <c r="AJ6">
        <v>2147</v>
      </c>
      <c r="AK6">
        <v>2203</v>
      </c>
      <c r="AL6">
        <v>2293</v>
      </c>
      <c r="AM6">
        <v>2278</v>
      </c>
      <c r="AN6">
        <v>2315</v>
      </c>
      <c r="AO6">
        <v>2423</v>
      </c>
      <c r="AP6">
        <v>2464</v>
      </c>
      <c r="AQ6">
        <v>2502</v>
      </c>
      <c r="AR6">
        <v>2603</v>
      </c>
      <c r="AS6">
        <v>2678</v>
      </c>
      <c r="AT6">
        <v>2717</v>
      </c>
      <c r="AU6">
        <v>2783</v>
      </c>
      <c r="AV6">
        <v>2790</v>
      </c>
      <c r="AW6">
        <v>2836</v>
      </c>
      <c r="AX6">
        <v>2920</v>
      </c>
      <c r="AY6">
        <v>2991</v>
      </c>
      <c r="AZ6">
        <v>3050</v>
      </c>
      <c r="BA6" s="15">
        <f t="shared" si="0"/>
        <v>75444</v>
      </c>
    </row>
    <row r="7" spans="1:53" ht="16.2" thickBot="1">
      <c r="A7" s="9">
        <v>13</v>
      </c>
      <c r="B7" s="1" t="s">
        <v>10</v>
      </c>
      <c r="C7">
        <v>0</v>
      </c>
      <c r="D7">
        <v>48</v>
      </c>
      <c r="E7">
        <v>105</v>
      </c>
      <c r="F7">
        <v>165</v>
      </c>
      <c r="G7">
        <v>229</v>
      </c>
      <c r="H7">
        <v>299</v>
      </c>
      <c r="I7">
        <v>373</v>
      </c>
      <c r="J7">
        <v>450</v>
      </c>
      <c r="K7">
        <v>534</v>
      </c>
      <c r="L7">
        <v>623</v>
      </c>
      <c r="M7">
        <v>718</v>
      </c>
      <c r="N7">
        <v>820</v>
      </c>
      <c r="O7">
        <v>928</v>
      </c>
      <c r="P7">
        <v>1043</v>
      </c>
      <c r="Q7">
        <v>1164</v>
      </c>
      <c r="R7">
        <v>1293</v>
      </c>
      <c r="S7">
        <v>1431</v>
      </c>
      <c r="T7">
        <v>1576</v>
      </c>
      <c r="U7">
        <v>1731</v>
      </c>
      <c r="V7">
        <v>1894</v>
      </c>
      <c r="W7">
        <v>1141</v>
      </c>
      <c r="X7">
        <v>1159</v>
      </c>
      <c r="Y7">
        <v>1214</v>
      </c>
      <c r="Z7">
        <v>1251</v>
      </c>
      <c r="AA7">
        <v>1277</v>
      </c>
      <c r="AB7">
        <v>1319</v>
      </c>
      <c r="AC7">
        <v>1339</v>
      </c>
      <c r="AD7">
        <v>1357</v>
      </c>
      <c r="AE7">
        <v>1462</v>
      </c>
      <c r="AF7">
        <v>1494</v>
      </c>
      <c r="AG7">
        <v>1577</v>
      </c>
      <c r="AH7">
        <v>1609</v>
      </c>
      <c r="AI7">
        <v>1691</v>
      </c>
      <c r="AJ7">
        <v>1773</v>
      </c>
      <c r="AK7">
        <v>1905</v>
      </c>
      <c r="AL7">
        <v>1933</v>
      </c>
      <c r="AM7">
        <v>1920</v>
      </c>
      <c r="AN7">
        <v>1943</v>
      </c>
      <c r="AO7">
        <v>2033</v>
      </c>
      <c r="AP7">
        <v>2062</v>
      </c>
      <c r="AQ7">
        <v>2089</v>
      </c>
      <c r="AR7">
        <v>2178</v>
      </c>
      <c r="AS7">
        <v>2209</v>
      </c>
      <c r="AT7">
        <v>2189</v>
      </c>
      <c r="AU7">
        <v>2223</v>
      </c>
      <c r="AV7">
        <v>2221</v>
      </c>
      <c r="AW7">
        <v>2258</v>
      </c>
      <c r="AX7">
        <v>2304</v>
      </c>
      <c r="AY7">
        <v>2336</v>
      </c>
      <c r="AZ7">
        <v>2363</v>
      </c>
      <c r="BA7" s="15">
        <f t="shared" si="0"/>
        <v>69253</v>
      </c>
    </row>
    <row r="8" spans="1:53" ht="16.2" thickBot="1">
      <c r="A8" s="9">
        <v>12</v>
      </c>
      <c r="B8" s="1" t="s">
        <v>11</v>
      </c>
      <c r="C8">
        <v>0</v>
      </c>
      <c r="D8">
        <v>48</v>
      </c>
      <c r="E8">
        <v>102</v>
      </c>
      <c r="F8">
        <v>160</v>
      </c>
      <c r="G8">
        <v>221</v>
      </c>
      <c r="H8">
        <v>287</v>
      </c>
      <c r="I8">
        <v>357</v>
      </c>
      <c r="J8">
        <v>430</v>
      </c>
      <c r="K8">
        <v>510</v>
      </c>
      <c r="L8">
        <v>594</v>
      </c>
      <c r="M8">
        <v>684</v>
      </c>
      <c r="N8">
        <v>780</v>
      </c>
      <c r="O8">
        <v>882</v>
      </c>
      <c r="P8">
        <v>989</v>
      </c>
      <c r="Q8">
        <v>1102</v>
      </c>
      <c r="R8">
        <v>1223</v>
      </c>
      <c r="S8">
        <v>1352</v>
      </c>
      <c r="T8">
        <v>1488</v>
      </c>
      <c r="U8">
        <v>1632</v>
      </c>
      <c r="V8">
        <v>1784</v>
      </c>
      <c r="W8">
        <v>1021</v>
      </c>
      <c r="X8">
        <v>1260</v>
      </c>
      <c r="Y8">
        <v>1346</v>
      </c>
      <c r="Z8">
        <v>1402</v>
      </c>
      <c r="AA8">
        <v>1421</v>
      </c>
      <c r="AB8">
        <v>1458</v>
      </c>
      <c r="AC8">
        <v>1471</v>
      </c>
      <c r="AD8">
        <v>1500</v>
      </c>
      <c r="AE8">
        <v>1529</v>
      </c>
      <c r="AF8">
        <v>1613</v>
      </c>
      <c r="AG8">
        <v>1703</v>
      </c>
      <c r="AH8">
        <v>1727</v>
      </c>
      <c r="AI8">
        <v>1778</v>
      </c>
      <c r="AJ8">
        <v>1881</v>
      </c>
      <c r="AK8">
        <v>2005</v>
      </c>
      <c r="AL8">
        <v>2017</v>
      </c>
      <c r="AM8">
        <v>1994</v>
      </c>
      <c r="AN8">
        <v>2014</v>
      </c>
      <c r="AO8">
        <v>2093</v>
      </c>
      <c r="AP8">
        <v>2120</v>
      </c>
      <c r="AQ8">
        <v>2144</v>
      </c>
      <c r="AR8">
        <v>2218</v>
      </c>
      <c r="AS8">
        <v>2237</v>
      </c>
      <c r="AT8">
        <v>2253</v>
      </c>
      <c r="AU8">
        <v>2288</v>
      </c>
      <c r="AV8">
        <v>2269</v>
      </c>
      <c r="AW8">
        <v>2288</v>
      </c>
      <c r="AX8">
        <v>2319</v>
      </c>
      <c r="AY8">
        <v>2340</v>
      </c>
      <c r="AZ8">
        <v>2373</v>
      </c>
      <c r="BA8" s="15">
        <f t="shared" si="0"/>
        <v>70707</v>
      </c>
    </row>
    <row r="9" spans="1:53" ht="16.2" thickBot="1">
      <c r="A9" s="9">
        <v>6</v>
      </c>
      <c r="B9" s="1" t="s">
        <v>12</v>
      </c>
      <c r="C9">
        <v>0</v>
      </c>
      <c r="D9">
        <v>48</v>
      </c>
      <c r="E9">
        <v>98</v>
      </c>
      <c r="F9">
        <v>151</v>
      </c>
      <c r="G9">
        <v>207</v>
      </c>
      <c r="H9">
        <v>267</v>
      </c>
      <c r="I9">
        <v>332</v>
      </c>
      <c r="J9">
        <v>398</v>
      </c>
      <c r="K9">
        <v>470</v>
      </c>
      <c r="L9">
        <v>546</v>
      </c>
      <c r="M9">
        <v>627</v>
      </c>
      <c r="N9">
        <v>713</v>
      </c>
      <c r="O9">
        <v>805</v>
      </c>
      <c r="P9">
        <v>901</v>
      </c>
      <c r="Q9">
        <v>1002</v>
      </c>
      <c r="R9">
        <v>1110</v>
      </c>
      <c r="S9">
        <v>1224</v>
      </c>
      <c r="T9">
        <v>1345</v>
      </c>
      <c r="U9">
        <v>1472</v>
      </c>
      <c r="V9">
        <v>1605</v>
      </c>
      <c r="W9">
        <v>989</v>
      </c>
      <c r="X9">
        <v>1027</v>
      </c>
      <c r="Y9">
        <v>1139</v>
      </c>
      <c r="Z9">
        <v>1240</v>
      </c>
      <c r="AA9">
        <v>1289</v>
      </c>
      <c r="AB9">
        <v>1357</v>
      </c>
      <c r="AC9">
        <v>1359</v>
      </c>
      <c r="AD9">
        <v>1492</v>
      </c>
      <c r="AE9">
        <v>1602</v>
      </c>
      <c r="AF9">
        <v>1668</v>
      </c>
      <c r="AG9">
        <v>1799</v>
      </c>
      <c r="AH9">
        <v>1893</v>
      </c>
      <c r="AI9">
        <v>1923</v>
      </c>
      <c r="AJ9">
        <v>2112</v>
      </c>
      <c r="AK9">
        <v>2238</v>
      </c>
      <c r="AL9">
        <v>2295</v>
      </c>
      <c r="AM9">
        <v>2281</v>
      </c>
      <c r="AN9">
        <v>2319</v>
      </c>
      <c r="AO9">
        <v>2434</v>
      </c>
      <c r="AP9">
        <v>2475</v>
      </c>
      <c r="AQ9">
        <v>2519</v>
      </c>
      <c r="AR9">
        <v>2612</v>
      </c>
      <c r="AS9">
        <v>2649</v>
      </c>
      <c r="AT9">
        <v>2694</v>
      </c>
      <c r="AU9">
        <v>2761</v>
      </c>
      <c r="AV9">
        <v>2767</v>
      </c>
      <c r="AW9">
        <v>2810</v>
      </c>
      <c r="AX9">
        <v>2869</v>
      </c>
      <c r="AY9">
        <v>2918</v>
      </c>
      <c r="AZ9">
        <v>3042</v>
      </c>
      <c r="BA9" s="15">
        <f t="shared" si="0"/>
        <v>75893</v>
      </c>
    </row>
    <row r="10" spans="1:53" ht="15.6">
      <c r="A10" s="8">
        <v>14</v>
      </c>
      <c r="B10" s="5" t="s">
        <v>15</v>
      </c>
      <c r="C10">
        <v>0</v>
      </c>
      <c r="D10">
        <v>48</v>
      </c>
      <c r="E10">
        <v>104</v>
      </c>
      <c r="F10">
        <v>164</v>
      </c>
      <c r="G10">
        <v>228</v>
      </c>
      <c r="H10">
        <v>297</v>
      </c>
      <c r="I10">
        <v>370</v>
      </c>
      <c r="J10">
        <v>447</v>
      </c>
      <c r="K10">
        <v>530</v>
      </c>
      <c r="L10">
        <v>619</v>
      </c>
      <c r="M10">
        <v>713</v>
      </c>
      <c r="N10">
        <v>814</v>
      </c>
      <c r="O10">
        <v>921</v>
      </c>
      <c r="P10">
        <v>1034</v>
      </c>
      <c r="Q10">
        <v>1154</v>
      </c>
      <c r="R10">
        <v>1282</v>
      </c>
      <c r="S10">
        <v>1418</v>
      </c>
      <c r="T10">
        <v>1562</v>
      </c>
      <c r="U10">
        <v>1715</v>
      </c>
      <c r="V10">
        <v>1876</v>
      </c>
      <c r="W10">
        <v>1057</v>
      </c>
      <c r="X10">
        <v>1076</v>
      </c>
      <c r="Y10">
        <v>1123</v>
      </c>
      <c r="Z10">
        <v>1157</v>
      </c>
      <c r="AA10">
        <v>1211</v>
      </c>
      <c r="AB10">
        <v>1260</v>
      </c>
      <c r="AC10">
        <v>1275</v>
      </c>
      <c r="AD10">
        <v>1310</v>
      </c>
      <c r="AE10">
        <v>1345</v>
      </c>
      <c r="AF10">
        <v>1430</v>
      </c>
      <c r="AG10">
        <v>1526</v>
      </c>
      <c r="AH10">
        <v>1553</v>
      </c>
      <c r="AI10">
        <v>1609</v>
      </c>
      <c r="AJ10">
        <v>1712</v>
      </c>
      <c r="AK10">
        <v>1844</v>
      </c>
      <c r="AL10">
        <v>1868</v>
      </c>
      <c r="AM10">
        <v>1852</v>
      </c>
      <c r="AN10">
        <v>1871</v>
      </c>
      <c r="AO10">
        <v>1968</v>
      </c>
      <c r="AP10">
        <v>2001</v>
      </c>
      <c r="AQ10">
        <v>2027</v>
      </c>
      <c r="AR10">
        <v>2108</v>
      </c>
      <c r="AS10">
        <v>2131</v>
      </c>
      <c r="AT10">
        <v>2128</v>
      </c>
      <c r="AU10">
        <v>2165</v>
      </c>
      <c r="AV10">
        <v>2144</v>
      </c>
      <c r="AW10">
        <v>2170</v>
      </c>
      <c r="AX10">
        <v>2207</v>
      </c>
      <c r="AY10">
        <v>2228</v>
      </c>
      <c r="AZ10">
        <v>2256</v>
      </c>
      <c r="BA10" s="15">
        <f t="shared" si="0"/>
        <v>66908</v>
      </c>
    </row>
    <row r="12" spans="1:53" ht="15.6">
      <c r="B12" s="13" t="s">
        <v>16</v>
      </c>
      <c r="C12" t="s">
        <v>17</v>
      </c>
      <c r="D12">
        <v>7.0499999999999993E-2</v>
      </c>
    </row>
    <row r="13" spans="1:53">
      <c r="C13" t="s">
        <v>18</v>
      </c>
      <c r="D13" t="s">
        <v>19</v>
      </c>
      <c r="E13" t="s">
        <v>43</v>
      </c>
      <c r="F13" t="s">
        <v>44</v>
      </c>
    </row>
    <row r="14" spans="1:53" ht="16.2" thickBot="1">
      <c r="A14" s="9">
        <v>1</v>
      </c>
      <c r="B14" s="1" t="s">
        <v>45</v>
      </c>
      <c r="C14" s="17">
        <f t="shared" ref="C14:C21" si="1">NPV($D$12,$C3:$AZ3)</f>
        <v>11208.741404253242</v>
      </c>
      <c r="D14" s="17">
        <f t="shared" ref="D14:D21" si="2">NPV($D$12,$C3:$V3)</f>
        <v>5034.1270545974712</v>
      </c>
      <c r="E14" s="17">
        <f t="shared" ref="E14:E21" si="3">NPV($D$12,$C3:$AK3)</f>
        <v>8670.2278112952208</v>
      </c>
      <c r="F14" s="17">
        <f t="shared" ref="F14:F21" si="4">NPV($D$12,$C3:$AP3)</f>
        <v>9693.1597094958634</v>
      </c>
      <c r="G14" s="17"/>
      <c r="H14" s="17"/>
      <c r="I14" s="17"/>
      <c r="J14" s="17"/>
      <c r="K14" s="17"/>
      <c r="L14" s="17"/>
      <c r="M14" s="17"/>
      <c r="N14" s="17"/>
    </row>
    <row r="15" spans="1:53" ht="16.2" thickBot="1">
      <c r="A15" s="9">
        <v>7</v>
      </c>
      <c r="B15" s="1" t="s">
        <v>46</v>
      </c>
      <c r="C15" s="17">
        <f t="shared" si="1"/>
        <v>11107.730060810631</v>
      </c>
      <c r="D15" s="17">
        <f t="shared" si="2"/>
        <v>5724.9730670885265</v>
      </c>
      <c r="E15" s="17">
        <f t="shared" si="3"/>
        <v>9049.9516214107116</v>
      </c>
      <c r="F15" s="17">
        <f t="shared" si="4"/>
        <v>9893.379323709938</v>
      </c>
      <c r="G15" s="17"/>
      <c r="H15" s="17"/>
      <c r="I15" s="17"/>
      <c r="J15" s="17"/>
      <c r="K15" s="17"/>
      <c r="L15" s="17"/>
      <c r="M15" s="17"/>
      <c r="N15" s="17"/>
    </row>
    <row r="16" spans="1:53" ht="16.2" thickBot="1">
      <c r="A16" s="9">
        <v>2</v>
      </c>
      <c r="B16" s="1" t="s">
        <v>47</v>
      </c>
      <c r="C16" s="17">
        <f t="shared" si="1"/>
        <v>10834.065568391314</v>
      </c>
      <c r="D16" s="17">
        <f t="shared" si="2"/>
        <v>5137.8855287991428</v>
      </c>
      <c r="E16" s="17">
        <f t="shared" si="3"/>
        <v>8655.1527792664147</v>
      </c>
      <c r="F16" s="17">
        <f t="shared" si="4"/>
        <v>9577.1401442712104</v>
      </c>
      <c r="G16" s="17"/>
      <c r="H16" s="17"/>
      <c r="I16" s="17"/>
      <c r="J16" s="17"/>
      <c r="K16" s="17"/>
      <c r="L16" s="17"/>
      <c r="M16" s="17"/>
      <c r="N16" s="17"/>
    </row>
    <row r="17" spans="1:14" ht="16.2" thickBot="1">
      <c r="A17" s="9">
        <v>4</v>
      </c>
      <c r="B17" s="1" t="s">
        <v>48</v>
      </c>
      <c r="C17" s="17">
        <f t="shared" si="1"/>
        <v>10452.175817279933</v>
      </c>
      <c r="D17" s="17">
        <f t="shared" si="2"/>
        <v>5023.4257764794365</v>
      </c>
      <c r="E17" s="17">
        <f t="shared" si="3"/>
        <v>8300.5328328834985</v>
      </c>
      <c r="F17" s="17">
        <f t="shared" si="4"/>
        <v>9186.4640620904866</v>
      </c>
      <c r="G17" s="17"/>
      <c r="H17" s="17"/>
      <c r="I17" s="17"/>
      <c r="J17" s="17"/>
      <c r="K17" s="17"/>
      <c r="L17" s="17"/>
      <c r="M17" s="17"/>
      <c r="N17" s="17"/>
    </row>
    <row r="18" spans="1:14" ht="16.2" thickBot="1">
      <c r="A18" s="9">
        <v>13</v>
      </c>
      <c r="B18" s="1" t="s">
        <v>49</v>
      </c>
      <c r="C18" s="17">
        <f t="shared" si="1"/>
        <v>10885.938613084498</v>
      </c>
      <c r="D18" s="17">
        <f t="shared" si="2"/>
        <v>5922.4215684169149</v>
      </c>
      <c r="E18" s="17">
        <f t="shared" si="3"/>
        <v>9120.5825078181188</v>
      </c>
      <c r="F18" s="17">
        <f t="shared" si="4"/>
        <v>9865.0863940587224</v>
      </c>
      <c r="G18" s="17"/>
      <c r="H18" s="17"/>
      <c r="I18" s="17"/>
      <c r="J18" s="17"/>
      <c r="K18" s="17"/>
      <c r="L18" s="17"/>
      <c r="M18" s="17"/>
      <c r="N18" s="17"/>
    </row>
    <row r="19" spans="1:14" ht="16.2" thickBot="1">
      <c r="A19" s="9">
        <v>12</v>
      </c>
      <c r="B19" s="1" t="s">
        <v>50</v>
      </c>
      <c r="C19" s="17">
        <f t="shared" si="1"/>
        <v>10861.062932329185</v>
      </c>
      <c r="D19" s="17">
        <f t="shared" si="2"/>
        <v>5628.0199841098001</v>
      </c>
      <c r="E19" s="17">
        <f t="shared" si="3"/>
        <v>9051.4511960078544</v>
      </c>
      <c r="F19" s="17">
        <f t="shared" si="4"/>
        <v>9822.479900687491</v>
      </c>
      <c r="G19" s="17"/>
      <c r="H19" s="17"/>
      <c r="I19" s="17"/>
      <c r="J19" s="17"/>
      <c r="K19" s="17"/>
      <c r="L19" s="17"/>
      <c r="M19" s="17"/>
      <c r="N19" s="17"/>
    </row>
    <row r="20" spans="1:14" ht="16.2" thickBot="1">
      <c r="A20" s="9">
        <v>6</v>
      </c>
      <c r="B20" s="1" t="s">
        <v>51</v>
      </c>
      <c r="C20" s="17">
        <f t="shared" si="1"/>
        <v>10627.388704823305</v>
      </c>
      <c r="D20" s="17">
        <f t="shared" si="2"/>
        <v>5146.6281984245361</v>
      </c>
      <c r="E20" s="17">
        <f t="shared" si="3"/>
        <v>8482.5612475384551</v>
      </c>
      <c r="F20" s="17">
        <f t="shared" si="4"/>
        <v>9370.6990925223599</v>
      </c>
      <c r="G20" s="17"/>
      <c r="H20" s="17"/>
      <c r="I20" s="17"/>
      <c r="J20" s="17"/>
      <c r="K20" s="17"/>
      <c r="L20" s="17"/>
      <c r="M20" s="17"/>
      <c r="N20" s="17"/>
    </row>
    <row r="21" spans="1:14" ht="15.6">
      <c r="A21" s="8">
        <v>14</v>
      </c>
      <c r="B21" s="5" t="s">
        <v>15</v>
      </c>
      <c r="C21" s="17">
        <f t="shared" si="1"/>
        <v>10605.468290914741</v>
      </c>
      <c r="D21" s="17">
        <f t="shared" si="2"/>
        <v>5875.1641258612672</v>
      </c>
      <c r="E21" s="17">
        <f t="shared" si="3"/>
        <v>8900.8605202028739</v>
      </c>
      <c r="F21" s="17">
        <f t="shared" si="4"/>
        <v>9620.3348967121292</v>
      </c>
      <c r="G21" s="17"/>
      <c r="H21" s="17"/>
      <c r="I21" s="17"/>
      <c r="J21" s="17"/>
      <c r="K21" s="17"/>
      <c r="L21" s="17"/>
      <c r="M21" s="17"/>
      <c r="N21" s="17"/>
    </row>
    <row r="22" spans="1:14" s="63" customFormat="1" ht="15.6">
      <c r="A22" s="29"/>
      <c r="B22" s="5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63" customFormat="1" ht="15.6">
      <c r="A23" s="29"/>
      <c r="B23" s="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s="35" customFormat="1" ht="15.6">
      <c r="A24" s="29"/>
      <c r="B24" s="29" t="s">
        <v>15</v>
      </c>
      <c r="C24" s="21">
        <f>C21</f>
        <v>10605.468290914741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s="35" customFormat="1" ht="15.6">
      <c r="A25" s="29"/>
      <c r="B25" s="29" t="s">
        <v>52</v>
      </c>
      <c r="C25" s="21">
        <f>NPV($D$12,$C56:$AZ56)</f>
        <v>11319.631115955417</v>
      </c>
      <c r="D25" s="21"/>
      <c r="E25" s="27">
        <f>(C17-C21)/10605</f>
        <v>-1.4454735844866444E-2</v>
      </c>
      <c r="F25" s="21">
        <f>E25*10605</f>
        <v>-153.29247363480863</v>
      </c>
      <c r="G25" s="21"/>
      <c r="H25" s="21"/>
      <c r="I25" s="21"/>
      <c r="J25" s="21"/>
      <c r="K25" s="21"/>
      <c r="L25" s="21"/>
      <c r="M25" s="21"/>
      <c r="N25" s="21"/>
    </row>
    <row r="26" spans="1:14" s="35" customFormat="1" ht="15.6">
      <c r="A26" s="29"/>
      <c r="B26" s="29" t="s">
        <v>53</v>
      </c>
      <c r="C26" s="21">
        <f>NPV($D$12,$C57:$AZ57)</f>
        <v>11011.916298284419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.6">
      <c r="B27" s="13" t="s">
        <v>59</v>
      </c>
      <c r="C27" s="21">
        <f>NPV($D$12,$C58:$AZ58)</f>
        <v>11471.797459740897</v>
      </c>
    </row>
    <row r="28" spans="1:14" ht="15.6">
      <c r="B28" s="13" t="s">
        <v>70</v>
      </c>
      <c r="C28" s="21">
        <f>NPV($D$12,$C59:$AZ59)</f>
        <v>11357.105394306271</v>
      </c>
    </row>
    <row r="29" spans="1:14">
      <c r="A29" s="14" t="s">
        <v>20</v>
      </c>
    </row>
    <row r="31" spans="1:14">
      <c r="C31" s="20" t="s">
        <v>17</v>
      </c>
      <c r="D31" s="20">
        <v>7.0499999999999993E-2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>
      <c r="C32" s="20" t="s">
        <v>18</v>
      </c>
      <c r="D32" s="20" t="s">
        <v>19</v>
      </c>
      <c r="E32" s="20">
        <v>35</v>
      </c>
      <c r="F32" s="20">
        <v>40</v>
      </c>
      <c r="G32" s="20"/>
      <c r="H32" s="20"/>
      <c r="I32" s="20"/>
      <c r="J32" s="20"/>
      <c r="K32" s="20"/>
      <c r="L32" s="20"/>
      <c r="M32" s="20"/>
      <c r="N32" s="20"/>
    </row>
    <row r="33" spans="1:52" ht="16.2" thickBot="1">
      <c r="B33" s="1" t="s">
        <v>45</v>
      </c>
      <c r="C33" s="18">
        <f t="shared" ref="C33:F40" si="5">_xlfn.RANK.EQ(C14,C$14:C$21,1)</f>
        <v>8</v>
      </c>
      <c r="D33" s="18">
        <f t="shared" si="5"/>
        <v>2</v>
      </c>
      <c r="E33" s="18">
        <f t="shared" si="5"/>
        <v>4</v>
      </c>
      <c r="F33" s="18">
        <f t="shared" si="5"/>
        <v>5</v>
      </c>
      <c r="G33" s="18"/>
      <c r="H33" s="18"/>
      <c r="I33" s="18"/>
      <c r="J33" s="18"/>
      <c r="K33" s="18"/>
      <c r="L33" s="18"/>
      <c r="M33" s="18"/>
      <c r="N33" s="18"/>
    </row>
    <row r="34" spans="1:52" ht="16.2" thickBot="1">
      <c r="B34" s="1" t="s">
        <v>46</v>
      </c>
      <c r="C34" s="18">
        <f t="shared" si="5"/>
        <v>7</v>
      </c>
      <c r="D34" s="18">
        <f t="shared" si="5"/>
        <v>6</v>
      </c>
      <c r="E34" s="18">
        <f t="shared" si="5"/>
        <v>6</v>
      </c>
      <c r="F34" s="18">
        <f t="shared" si="5"/>
        <v>8</v>
      </c>
      <c r="G34" s="18"/>
      <c r="H34" s="18"/>
      <c r="I34" s="18"/>
      <c r="J34" s="18"/>
      <c r="K34" s="18"/>
      <c r="L34" s="18"/>
      <c r="M34" s="18"/>
      <c r="N34" s="18"/>
    </row>
    <row r="35" spans="1:52" ht="16.2" thickBot="1">
      <c r="B35" s="1" t="s">
        <v>47</v>
      </c>
      <c r="C35" s="18">
        <f t="shared" si="5"/>
        <v>4</v>
      </c>
      <c r="D35" s="18">
        <f t="shared" si="5"/>
        <v>3</v>
      </c>
      <c r="E35" s="18">
        <f t="shared" si="5"/>
        <v>3</v>
      </c>
      <c r="F35" s="18">
        <f t="shared" si="5"/>
        <v>3</v>
      </c>
      <c r="G35" s="18"/>
      <c r="H35" s="18"/>
      <c r="I35" s="18"/>
      <c r="J35" s="18"/>
      <c r="K35" s="18"/>
      <c r="L35" s="18"/>
      <c r="M35" s="18"/>
      <c r="N35" s="18"/>
    </row>
    <row r="36" spans="1:52" ht="16.2" thickBot="1">
      <c r="B36" s="1" t="s">
        <v>48</v>
      </c>
      <c r="C36" s="19">
        <f t="shared" si="5"/>
        <v>1</v>
      </c>
      <c r="D36" s="19">
        <f t="shared" si="5"/>
        <v>1</v>
      </c>
      <c r="E36" s="19">
        <f t="shared" si="5"/>
        <v>1</v>
      </c>
      <c r="F36" s="19">
        <f t="shared" si="5"/>
        <v>1</v>
      </c>
      <c r="G36" s="19"/>
      <c r="H36" s="19"/>
      <c r="I36" s="19"/>
      <c r="J36" s="19"/>
      <c r="K36" s="19"/>
      <c r="L36" s="19"/>
      <c r="M36" s="19"/>
      <c r="N36" s="19"/>
    </row>
    <row r="37" spans="1:52" ht="16.2" thickBot="1">
      <c r="B37" s="1" t="s">
        <v>49</v>
      </c>
      <c r="C37" s="18">
        <f t="shared" si="5"/>
        <v>6</v>
      </c>
      <c r="D37" s="18">
        <f t="shared" si="5"/>
        <v>8</v>
      </c>
      <c r="E37" s="18">
        <f t="shared" si="5"/>
        <v>8</v>
      </c>
      <c r="F37" s="18">
        <f t="shared" si="5"/>
        <v>7</v>
      </c>
      <c r="G37" s="18"/>
      <c r="H37" s="18"/>
      <c r="I37" s="18"/>
      <c r="J37" s="18"/>
      <c r="K37" s="18"/>
      <c r="L37" s="18"/>
      <c r="M37" s="18"/>
      <c r="N37" s="18"/>
    </row>
    <row r="38" spans="1:52" ht="16.2" thickBot="1">
      <c r="B38" s="1" t="s">
        <v>50</v>
      </c>
      <c r="C38" s="18">
        <f t="shared" si="5"/>
        <v>5</v>
      </c>
      <c r="D38" s="18">
        <f t="shared" si="5"/>
        <v>5</v>
      </c>
      <c r="E38" s="18">
        <f t="shared" si="5"/>
        <v>7</v>
      </c>
      <c r="F38" s="18">
        <f t="shared" si="5"/>
        <v>6</v>
      </c>
      <c r="G38" s="18"/>
      <c r="H38" s="18"/>
      <c r="I38" s="18"/>
      <c r="J38" s="18"/>
      <c r="K38" s="18"/>
      <c r="L38" s="18"/>
      <c r="M38" s="18"/>
      <c r="N38" s="18"/>
    </row>
    <row r="39" spans="1:52" ht="16.2" thickBot="1">
      <c r="B39" s="1" t="s">
        <v>51</v>
      </c>
      <c r="C39" s="18">
        <f t="shared" si="5"/>
        <v>3</v>
      </c>
      <c r="D39" s="18">
        <f t="shared" si="5"/>
        <v>4</v>
      </c>
      <c r="E39" s="18">
        <f t="shared" si="5"/>
        <v>2</v>
      </c>
      <c r="F39" s="18">
        <f t="shared" si="5"/>
        <v>2</v>
      </c>
      <c r="G39" s="18"/>
      <c r="H39" s="18"/>
      <c r="I39" s="18"/>
      <c r="J39" s="18"/>
      <c r="K39" s="18"/>
      <c r="L39" s="18"/>
      <c r="M39" s="18"/>
      <c r="N39" s="18"/>
    </row>
    <row r="40" spans="1:52" ht="15.6">
      <c r="B40" s="5" t="s">
        <v>15</v>
      </c>
      <c r="C40" s="18">
        <f t="shared" si="5"/>
        <v>2</v>
      </c>
      <c r="D40" s="18">
        <f t="shared" si="5"/>
        <v>7</v>
      </c>
      <c r="E40" s="18">
        <f t="shared" si="5"/>
        <v>5</v>
      </c>
      <c r="F40" s="18">
        <f t="shared" si="5"/>
        <v>4</v>
      </c>
      <c r="G40" s="18"/>
      <c r="H40" s="18"/>
      <c r="I40" s="18"/>
      <c r="J40" s="18"/>
      <c r="K40" s="18"/>
      <c r="L40" s="18"/>
      <c r="M40" s="18"/>
      <c r="N40" s="18"/>
    </row>
    <row r="44" spans="1:52" s="35" customFormat="1"/>
    <row r="45" spans="1:52" s="25" customFormat="1">
      <c r="C45" s="25">
        <v>2013</v>
      </c>
      <c r="D45" s="25">
        <v>2014</v>
      </c>
      <c r="E45" s="25">
        <v>2015</v>
      </c>
      <c r="F45" s="25">
        <v>2016</v>
      </c>
      <c r="G45" s="25">
        <v>2017</v>
      </c>
      <c r="H45" s="25">
        <v>2018</v>
      </c>
      <c r="I45" s="25">
        <v>2019</v>
      </c>
      <c r="J45" s="25">
        <v>2020</v>
      </c>
      <c r="K45" s="25">
        <v>2021</v>
      </c>
      <c r="L45" s="25">
        <v>2022</v>
      </c>
      <c r="M45" s="25">
        <v>2023</v>
      </c>
      <c r="N45" s="25">
        <v>2024</v>
      </c>
      <c r="O45" s="25">
        <v>2025</v>
      </c>
      <c r="P45" s="25">
        <v>2026</v>
      </c>
      <c r="Q45" s="25">
        <v>2027</v>
      </c>
      <c r="R45" s="25">
        <v>2028</v>
      </c>
      <c r="S45" s="25">
        <v>2029</v>
      </c>
      <c r="T45" s="25">
        <v>2030</v>
      </c>
      <c r="U45" s="25">
        <v>2031</v>
      </c>
      <c r="V45" s="25">
        <v>2032</v>
      </c>
      <c r="W45" s="25">
        <v>2033</v>
      </c>
      <c r="X45" s="25">
        <v>2034</v>
      </c>
      <c r="Y45" s="25">
        <v>2035</v>
      </c>
      <c r="Z45" s="25">
        <v>2036</v>
      </c>
      <c r="AA45" s="25">
        <v>2037</v>
      </c>
      <c r="AB45" s="25">
        <v>2038</v>
      </c>
      <c r="AC45" s="25">
        <v>2039</v>
      </c>
      <c r="AD45" s="25">
        <v>2040</v>
      </c>
      <c r="AE45" s="25">
        <v>2041</v>
      </c>
      <c r="AF45" s="25">
        <v>2042</v>
      </c>
      <c r="AG45" s="25">
        <v>2043</v>
      </c>
      <c r="AH45" s="25">
        <v>2044</v>
      </c>
      <c r="AI45" s="25">
        <v>2045</v>
      </c>
      <c r="AJ45" s="25">
        <v>2046</v>
      </c>
      <c r="AK45" s="25">
        <v>2047</v>
      </c>
      <c r="AL45" s="25">
        <v>2048</v>
      </c>
      <c r="AM45" s="25">
        <v>2049</v>
      </c>
      <c r="AN45" s="25">
        <v>2050</v>
      </c>
      <c r="AO45" s="25">
        <v>2051</v>
      </c>
      <c r="AP45" s="25">
        <v>2052</v>
      </c>
      <c r="AQ45" s="25">
        <v>2053</v>
      </c>
      <c r="AR45" s="25">
        <v>2054</v>
      </c>
      <c r="AS45" s="25">
        <v>2055</v>
      </c>
      <c r="AT45" s="25">
        <v>2056</v>
      </c>
      <c r="AU45" s="25">
        <v>2057</v>
      </c>
      <c r="AV45" s="25">
        <v>2058</v>
      </c>
      <c r="AW45" s="25">
        <v>2059</v>
      </c>
      <c r="AX45" s="25">
        <v>2060</v>
      </c>
      <c r="AY45" s="25">
        <v>2061</v>
      </c>
      <c r="AZ45" s="25">
        <v>2062</v>
      </c>
    </row>
    <row r="46" spans="1:52">
      <c r="A46" t="s">
        <v>6</v>
      </c>
      <c r="B46" t="s">
        <v>6</v>
      </c>
      <c r="C46">
        <v>0</v>
      </c>
      <c r="D46">
        <v>48</v>
      </c>
      <c r="E46">
        <v>97</v>
      </c>
      <c r="F46">
        <v>149</v>
      </c>
      <c r="G46">
        <v>204</v>
      </c>
      <c r="H46">
        <v>263</v>
      </c>
      <c r="I46">
        <v>325</v>
      </c>
      <c r="J46">
        <v>390</v>
      </c>
      <c r="K46">
        <v>461</v>
      </c>
      <c r="L46">
        <v>535</v>
      </c>
      <c r="M46">
        <v>614</v>
      </c>
      <c r="N46">
        <v>698</v>
      </c>
      <c r="O46">
        <v>787</v>
      </c>
      <c r="P46">
        <v>880</v>
      </c>
      <c r="Q46">
        <v>979</v>
      </c>
      <c r="R46">
        <v>1083</v>
      </c>
      <c r="S46">
        <v>1194</v>
      </c>
      <c r="T46">
        <v>1311</v>
      </c>
      <c r="U46">
        <v>1434</v>
      </c>
      <c r="V46">
        <v>1564</v>
      </c>
      <c r="W46">
        <v>999</v>
      </c>
      <c r="X46">
        <v>1054</v>
      </c>
      <c r="Y46">
        <v>1223</v>
      </c>
      <c r="Z46">
        <v>1281</v>
      </c>
      <c r="AA46">
        <v>1309</v>
      </c>
      <c r="AB46">
        <v>1471</v>
      </c>
      <c r="AC46">
        <v>1551</v>
      </c>
      <c r="AD46">
        <v>1597</v>
      </c>
      <c r="AE46">
        <v>1779</v>
      </c>
      <c r="AF46">
        <v>1895</v>
      </c>
      <c r="AG46">
        <v>2039</v>
      </c>
      <c r="AH46">
        <v>2085</v>
      </c>
      <c r="AI46">
        <v>2257</v>
      </c>
      <c r="AJ46">
        <v>2409</v>
      </c>
      <c r="AK46">
        <v>2540</v>
      </c>
      <c r="AL46">
        <v>2620</v>
      </c>
      <c r="AM46">
        <v>2628</v>
      </c>
      <c r="AN46">
        <v>2675</v>
      </c>
      <c r="AO46">
        <v>2804</v>
      </c>
      <c r="AP46">
        <v>2875</v>
      </c>
      <c r="AQ46">
        <v>2963</v>
      </c>
      <c r="AR46">
        <v>3096</v>
      </c>
      <c r="AS46">
        <v>3158</v>
      </c>
      <c r="AT46">
        <v>3236</v>
      </c>
      <c r="AU46">
        <v>3308</v>
      </c>
      <c r="AV46">
        <v>3350</v>
      </c>
      <c r="AW46">
        <v>3440</v>
      </c>
      <c r="AX46">
        <v>3525</v>
      </c>
      <c r="AY46">
        <v>3614</v>
      </c>
      <c r="AZ46">
        <v>3754</v>
      </c>
    </row>
    <row r="47" spans="1:52">
      <c r="A47" t="s">
        <v>22</v>
      </c>
      <c r="B47" t="s">
        <v>22</v>
      </c>
      <c r="C47">
        <v>0</v>
      </c>
      <c r="D47">
        <v>48</v>
      </c>
      <c r="E47">
        <v>103</v>
      </c>
      <c r="F47">
        <v>162</v>
      </c>
      <c r="G47">
        <v>224</v>
      </c>
      <c r="H47">
        <v>291</v>
      </c>
      <c r="I47">
        <v>362</v>
      </c>
      <c r="J47">
        <v>437</v>
      </c>
      <c r="K47">
        <v>518</v>
      </c>
      <c r="L47">
        <v>604</v>
      </c>
      <c r="M47">
        <v>695</v>
      </c>
      <c r="N47">
        <v>793</v>
      </c>
      <c r="O47">
        <v>897</v>
      </c>
      <c r="P47">
        <v>1006</v>
      </c>
      <c r="Q47">
        <v>1122</v>
      </c>
      <c r="R47">
        <v>1246</v>
      </c>
      <c r="S47">
        <v>1378</v>
      </c>
      <c r="T47">
        <v>1517</v>
      </c>
      <c r="U47">
        <v>1664</v>
      </c>
      <c r="V47">
        <v>1820</v>
      </c>
      <c r="W47">
        <v>1137</v>
      </c>
      <c r="X47">
        <v>1158</v>
      </c>
      <c r="Y47">
        <v>1220</v>
      </c>
      <c r="Z47">
        <v>1242</v>
      </c>
      <c r="AA47">
        <v>1256</v>
      </c>
      <c r="AB47">
        <v>1303</v>
      </c>
      <c r="AC47">
        <v>1371</v>
      </c>
      <c r="AD47">
        <v>1418</v>
      </c>
      <c r="AE47">
        <v>1484</v>
      </c>
      <c r="AF47">
        <v>1594</v>
      </c>
      <c r="AG47">
        <v>1716</v>
      </c>
      <c r="AH47">
        <v>1810</v>
      </c>
      <c r="AI47">
        <v>1872</v>
      </c>
      <c r="AJ47">
        <v>2027</v>
      </c>
      <c r="AK47">
        <v>2135</v>
      </c>
      <c r="AL47">
        <v>2171</v>
      </c>
      <c r="AM47">
        <v>2163</v>
      </c>
      <c r="AN47">
        <v>2202</v>
      </c>
      <c r="AO47">
        <v>2314</v>
      </c>
      <c r="AP47">
        <v>2363</v>
      </c>
      <c r="AQ47">
        <v>2431</v>
      </c>
      <c r="AR47">
        <v>2547</v>
      </c>
      <c r="AS47">
        <v>2589</v>
      </c>
      <c r="AT47">
        <v>2616</v>
      </c>
      <c r="AU47">
        <v>2658</v>
      </c>
      <c r="AV47">
        <v>2679</v>
      </c>
      <c r="AW47">
        <v>2717</v>
      </c>
      <c r="AX47">
        <v>2765</v>
      </c>
      <c r="AY47">
        <v>2813</v>
      </c>
      <c r="AZ47">
        <v>2860</v>
      </c>
    </row>
    <row r="48" spans="1:52">
      <c r="A48" t="s">
        <v>21</v>
      </c>
      <c r="B48" t="s">
        <v>21</v>
      </c>
      <c r="C48">
        <v>0</v>
      </c>
      <c r="D48">
        <v>48</v>
      </c>
      <c r="E48">
        <v>98</v>
      </c>
      <c r="F48">
        <v>151</v>
      </c>
      <c r="G48">
        <v>207</v>
      </c>
      <c r="H48">
        <v>267</v>
      </c>
      <c r="I48">
        <v>331</v>
      </c>
      <c r="J48">
        <v>397</v>
      </c>
      <c r="K48">
        <v>469</v>
      </c>
      <c r="L48">
        <v>546</v>
      </c>
      <c r="M48">
        <v>626</v>
      </c>
      <c r="N48">
        <v>712</v>
      </c>
      <c r="O48">
        <v>803</v>
      </c>
      <c r="P48">
        <v>899</v>
      </c>
      <c r="Q48">
        <v>1000</v>
      </c>
      <c r="R48">
        <v>1108</v>
      </c>
      <c r="S48">
        <v>1222</v>
      </c>
      <c r="T48">
        <v>1342</v>
      </c>
      <c r="U48">
        <v>1469</v>
      </c>
      <c r="V48">
        <v>1602</v>
      </c>
      <c r="W48">
        <v>1054</v>
      </c>
      <c r="X48">
        <v>1065</v>
      </c>
      <c r="Y48">
        <v>1256</v>
      </c>
      <c r="Z48">
        <v>1315</v>
      </c>
      <c r="AA48">
        <v>1362</v>
      </c>
      <c r="AB48">
        <v>1365</v>
      </c>
      <c r="AC48">
        <v>1494</v>
      </c>
      <c r="AD48">
        <v>1568</v>
      </c>
      <c r="AE48">
        <v>1621</v>
      </c>
      <c r="AF48">
        <v>1773</v>
      </c>
      <c r="AG48">
        <v>1925</v>
      </c>
      <c r="AH48">
        <v>1993</v>
      </c>
      <c r="AI48">
        <v>2020</v>
      </c>
      <c r="AJ48">
        <v>2206</v>
      </c>
      <c r="AK48">
        <v>2331</v>
      </c>
      <c r="AL48">
        <v>2386</v>
      </c>
      <c r="AM48">
        <v>2369</v>
      </c>
      <c r="AN48">
        <v>2407</v>
      </c>
      <c r="AO48">
        <v>2521</v>
      </c>
      <c r="AP48">
        <v>2570</v>
      </c>
      <c r="AQ48">
        <v>2578</v>
      </c>
      <c r="AR48">
        <v>2630</v>
      </c>
      <c r="AS48">
        <v>2653</v>
      </c>
      <c r="AT48">
        <v>2690</v>
      </c>
      <c r="AU48">
        <v>2723</v>
      </c>
      <c r="AV48">
        <v>2750</v>
      </c>
      <c r="AW48">
        <v>2790</v>
      </c>
      <c r="AX48">
        <v>2874</v>
      </c>
      <c r="AY48">
        <v>2936</v>
      </c>
      <c r="AZ48">
        <v>2984</v>
      </c>
    </row>
    <row r="49" spans="1:52">
      <c r="A49" t="s">
        <v>23</v>
      </c>
      <c r="B49" t="s">
        <v>23</v>
      </c>
      <c r="C49">
        <v>0</v>
      </c>
      <c r="D49">
        <v>48</v>
      </c>
      <c r="E49">
        <v>97</v>
      </c>
      <c r="F49">
        <v>149</v>
      </c>
      <c r="G49">
        <v>203</v>
      </c>
      <c r="H49">
        <v>262</v>
      </c>
      <c r="I49">
        <v>325</v>
      </c>
      <c r="J49">
        <v>389</v>
      </c>
      <c r="K49">
        <v>460</v>
      </c>
      <c r="L49">
        <v>534</v>
      </c>
      <c r="M49">
        <v>613</v>
      </c>
      <c r="N49">
        <v>696</v>
      </c>
      <c r="O49">
        <v>785</v>
      </c>
      <c r="P49">
        <v>878</v>
      </c>
      <c r="Q49">
        <v>977</v>
      </c>
      <c r="R49">
        <v>1081</v>
      </c>
      <c r="S49">
        <v>1192</v>
      </c>
      <c r="T49">
        <v>1308</v>
      </c>
      <c r="U49">
        <v>1431</v>
      </c>
      <c r="V49">
        <v>1560</v>
      </c>
      <c r="W49">
        <v>961</v>
      </c>
      <c r="X49">
        <v>1003</v>
      </c>
      <c r="Y49">
        <v>1100</v>
      </c>
      <c r="Z49">
        <v>1192</v>
      </c>
      <c r="AA49">
        <v>1249</v>
      </c>
      <c r="AB49">
        <v>1257</v>
      </c>
      <c r="AC49">
        <v>1389</v>
      </c>
      <c r="AD49">
        <v>1466</v>
      </c>
      <c r="AE49">
        <v>1526</v>
      </c>
      <c r="AF49">
        <v>1674</v>
      </c>
      <c r="AG49">
        <v>1824</v>
      </c>
      <c r="AH49">
        <v>1892</v>
      </c>
      <c r="AI49">
        <v>1930</v>
      </c>
      <c r="AJ49">
        <v>2147</v>
      </c>
      <c r="AK49">
        <v>2203</v>
      </c>
      <c r="AL49">
        <v>2293</v>
      </c>
      <c r="AM49">
        <v>2278</v>
      </c>
      <c r="AN49">
        <v>2315</v>
      </c>
      <c r="AO49">
        <v>2423</v>
      </c>
      <c r="AP49">
        <v>2464</v>
      </c>
      <c r="AQ49">
        <v>2502</v>
      </c>
      <c r="AR49">
        <v>2603</v>
      </c>
      <c r="AS49">
        <v>2678</v>
      </c>
      <c r="AT49">
        <v>2717</v>
      </c>
      <c r="AU49">
        <v>2783</v>
      </c>
      <c r="AV49">
        <v>2790</v>
      </c>
      <c r="AW49">
        <v>2836</v>
      </c>
      <c r="AX49">
        <v>2920</v>
      </c>
      <c r="AY49">
        <v>2991</v>
      </c>
      <c r="AZ49">
        <v>3050</v>
      </c>
    </row>
    <row r="50" spans="1:52">
      <c r="A50" t="s">
        <v>24</v>
      </c>
      <c r="B50" t="s">
        <v>24</v>
      </c>
      <c r="C50">
        <v>0</v>
      </c>
      <c r="D50">
        <v>48</v>
      </c>
      <c r="E50">
        <v>105</v>
      </c>
      <c r="F50">
        <v>165</v>
      </c>
      <c r="G50">
        <v>229</v>
      </c>
      <c r="H50">
        <v>299</v>
      </c>
      <c r="I50">
        <v>373</v>
      </c>
      <c r="J50">
        <v>450</v>
      </c>
      <c r="K50">
        <v>534</v>
      </c>
      <c r="L50">
        <v>623</v>
      </c>
      <c r="M50">
        <v>718</v>
      </c>
      <c r="N50">
        <v>820</v>
      </c>
      <c r="O50">
        <v>928</v>
      </c>
      <c r="P50">
        <v>1043</v>
      </c>
      <c r="Q50">
        <v>1164</v>
      </c>
      <c r="R50">
        <v>1293</v>
      </c>
      <c r="S50">
        <v>1431</v>
      </c>
      <c r="T50">
        <v>1576</v>
      </c>
      <c r="U50">
        <v>1731</v>
      </c>
      <c r="V50">
        <v>1894</v>
      </c>
      <c r="W50">
        <v>1141</v>
      </c>
      <c r="X50">
        <v>1159</v>
      </c>
      <c r="Y50">
        <v>1214</v>
      </c>
      <c r="Z50">
        <v>1251</v>
      </c>
      <c r="AA50">
        <v>1277</v>
      </c>
      <c r="AB50">
        <v>1319</v>
      </c>
      <c r="AC50">
        <v>1339</v>
      </c>
      <c r="AD50">
        <v>1357</v>
      </c>
      <c r="AE50">
        <v>1462</v>
      </c>
      <c r="AF50">
        <v>1494</v>
      </c>
      <c r="AG50">
        <v>1577</v>
      </c>
      <c r="AH50">
        <v>1609</v>
      </c>
      <c r="AI50">
        <v>1691</v>
      </c>
      <c r="AJ50">
        <v>1773</v>
      </c>
      <c r="AK50">
        <v>1905</v>
      </c>
      <c r="AL50">
        <v>1933</v>
      </c>
      <c r="AM50">
        <v>1920</v>
      </c>
      <c r="AN50">
        <v>1943</v>
      </c>
      <c r="AO50">
        <v>2033</v>
      </c>
      <c r="AP50">
        <v>2062</v>
      </c>
      <c r="AQ50">
        <v>2089</v>
      </c>
      <c r="AR50">
        <v>2178</v>
      </c>
      <c r="AS50">
        <v>2209</v>
      </c>
      <c r="AT50">
        <v>2189</v>
      </c>
      <c r="AU50">
        <v>2223</v>
      </c>
      <c r="AV50">
        <v>2221</v>
      </c>
      <c r="AW50">
        <v>2258</v>
      </c>
      <c r="AX50">
        <v>2304</v>
      </c>
      <c r="AY50">
        <v>2336</v>
      </c>
      <c r="AZ50">
        <v>2363</v>
      </c>
    </row>
    <row r="51" spans="1:52">
      <c r="A51" t="s">
        <v>26</v>
      </c>
      <c r="B51" t="s">
        <v>26</v>
      </c>
      <c r="C51">
        <v>0</v>
      </c>
      <c r="D51">
        <v>48</v>
      </c>
      <c r="E51">
        <v>102</v>
      </c>
      <c r="F51">
        <v>160</v>
      </c>
      <c r="G51">
        <v>221</v>
      </c>
      <c r="H51">
        <v>287</v>
      </c>
      <c r="I51">
        <v>357</v>
      </c>
      <c r="J51">
        <v>430</v>
      </c>
      <c r="K51">
        <v>510</v>
      </c>
      <c r="L51">
        <v>594</v>
      </c>
      <c r="M51">
        <v>684</v>
      </c>
      <c r="N51">
        <v>780</v>
      </c>
      <c r="O51">
        <v>882</v>
      </c>
      <c r="P51">
        <v>989</v>
      </c>
      <c r="Q51">
        <v>1102</v>
      </c>
      <c r="R51">
        <v>1223</v>
      </c>
      <c r="S51">
        <v>1352</v>
      </c>
      <c r="T51">
        <v>1488</v>
      </c>
      <c r="U51">
        <v>1632</v>
      </c>
      <c r="V51">
        <v>1784</v>
      </c>
      <c r="W51">
        <v>1021</v>
      </c>
      <c r="X51">
        <v>1260</v>
      </c>
      <c r="Y51">
        <v>1346</v>
      </c>
      <c r="Z51">
        <v>1402</v>
      </c>
      <c r="AA51">
        <v>1421</v>
      </c>
      <c r="AB51">
        <v>1458</v>
      </c>
      <c r="AC51">
        <v>1471</v>
      </c>
      <c r="AD51">
        <v>1500</v>
      </c>
      <c r="AE51">
        <v>1529</v>
      </c>
      <c r="AF51">
        <v>1613</v>
      </c>
      <c r="AG51">
        <v>1703</v>
      </c>
      <c r="AH51">
        <v>1727</v>
      </c>
      <c r="AI51">
        <v>1778</v>
      </c>
      <c r="AJ51">
        <v>1881</v>
      </c>
      <c r="AK51">
        <v>2005</v>
      </c>
      <c r="AL51">
        <v>2017</v>
      </c>
      <c r="AM51">
        <v>1994</v>
      </c>
      <c r="AN51">
        <v>2014</v>
      </c>
      <c r="AO51">
        <v>2093</v>
      </c>
      <c r="AP51">
        <v>2120</v>
      </c>
      <c r="AQ51">
        <v>2144</v>
      </c>
      <c r="AR51">
        <v>2218</v>
      </c>
      <c r="AS51">
        <v>2237</v>
      </c>
      <c r="AT51">
        <v>2253</v>
      </c>
      <c r="AU51">
        <v>2288</v>
      </c>
      <c r="AV51">
        <v>2269</v>
      </c>
      <c r="AW51">
        <v>2288</v>
      </c>
      <c r="AX51">
        <v>2319</v>
      </c>
      <c r="AY51">
        <v>2340</v>
      </c>
      <c r="AZ51">
        <v>2373</v>
      </c>
    </row>
    <row r="52" spans="1:52">
      <c r="A52" t="s">
        <v>27</v>
      </c>
      <c r="B52" t="s">
        <v>27</v>
      </c>
      <c r="C52">
        <v>0</v>
      </c>
      <c r="D52">
        <v>48</v>
      </c>
      <c r="E52">
        <v>98</v>
      </c>
      <c r="F52">
        <v>151</v>
      </c>
      <c r="G52">
        <v>207</v>
      </c>
      <c r="H52">
        <v>267</v>
      </c>
      <c r="I52">
        <v>332</v>
      </c>
      <c r="J52">
        <v>398</v>
      </c>
      <c r="K52">
        <v>470</v>
      </c>
      <c r="L52">
        <v>546</v>
      </c>
      <c r="M52">
        <v>627</v>
      </c>
      <c r="N52">
        <v>713</v>
      </c>
      <c r="O52">
        <v>805</v>
      </c>
      <c r="P52">
        <v>901</v>
      </c>
      <c r="Q52">
        <v>1002</v>
      </c>
      <c r="R52">
        <v>1110</v>
      </c>
      <c r="S52">
        <v>1224</v>
      </c>
      <c r="T52">
        <v>1345</v>
      </c>
      <c r="U52">
        <v>1472</v>
      </c>
      <c r="V52">
        <v>1605</v>
      </c>
      <c r="W52">
        <v>989</v>
      </c>
      <c r="X52">
        <v>1027</v>
      </c>
      <c r="Y52">
        <v>1139</v>
      </c>
      <c r="Z52">
        <v>1240</v>
      </c>
      <c r="AA52">
        <v>1289</v>
      </c>
      <c r="AB52">
        <v>1357</v>
      </c>
      <c r="AC52">
        <v>1359</v>
      </c>
      <c r="AD52">
        <v>1492</v>
      </c>
      <c r="AE52">
        <v>1602</v>
      </c>
      <c r="AF52">
        <v>1668</v>
      </c>
      <c r="AG52">
        <v>1799</v>
      </c>
      <c r="AH52">
        <v>1893</v>
      </c>
      <c r="AI52">
        <v>1923</v>
      </c>
      <c r="AJ52">
        <v>2112</v>
      </c>
      <c r="AK52">
        <v>2238</v>
      </c>
      <c r="AL52">
        <v>2295</v>
      </c>
      <c r="AM52">
        <v>2281</v>
      </c>
      <c r="AN52">
        <v>2319</v>
      </c>
      <c r="AO52">
        <v>2434</v>
      </c>
      <c r="AP52">
        <v>2475</v>
      </c>
      <c r="AQ52">
        <v>2519</v>
      </c>
      <c r="AR52">
        <v>2612</v>
      </c>
      <c r="AS52">
        <v>2649</v>
      </c>
      <c r="AT52">
        <v>2694</v>
      </c>
      <c r="AU52">
        <v>2761</v>
      </c>
      <c r="AV52">
        <v>2767</v>
      </c>
      <c r="AW52">
        <v>2810</v>
      </c>
      <c r="AX52">
        <v>2869</v>
      </c>
      <c r="AY52">
        <v>2918</v>
      </c>
      <c r="AZ52">
        <v>3042</v>
      </c>
    </row>
    <row r="53" spans="1:52">
      <c r="A53" t="s">
        <v>25</v>
      </c>
      <c r="B53" t="s">
        <v>31</v>
      </c>
      <c r="C53">
        <v>0</v>
      </c>
      <c r="D53">
        <v>48</v>
      </c>
      <c r="E53">
        <v>104</v>
      </c>
      <c r="F53">
        <v>164</v>
      </c>
      <c r="G53">
        <v>228</v>
      </c>
      <c r="H53">
        <v>297</v>
      </c>
      <c r="I53">
        <v>370</v>
      </c>
      <c r="J53">
        <v>447</v>
      </c>
      <c r="K53">
        <v>530</v>
      </c>
      <c r="L53">
        <v>619</v>
      </c>
      <c r="M53">
        <v>713</v>
      </c>
      <c r="N53">
        <v>814</v>
      </c>
      <c r="O53">
        <v>921</v>
      </c>
      <c r="P53">
        <v>1034</v>
      </c>
      <c r="Q53">
        <v>1154</v>
      </c>
      <c r="R53">
        <v>1282</v>
      </c>
      <c r="S53">
        <v>1418</v>
      </c>
      <c r="T53">
        <v>1562</v>
      </c>
      <c r="U53">
        <v>1715</v>
      </c>
      <c r="V53">
        <v>1876</v>
      </c>
      <c r="W53">
        <v>1057</v>
      </c>
      <c r="X53">
        <v>1076</v>
      </c>
      <c r="Y53">
        <v>1123</v>
      </c>
      <c r="Z53">
        <v>1157</v>
      </c>
      <c r="AA53">
        <v>1211</v>
      </c>
      <c r="AB53">
        <v>1260</v>
      </c>
      <c r="AC53">
        <v>1275</v>
      </c>
      <c r="AD53">
        <v>1310</v>
      </c>
      <c r="AE53">
        <v>1345</v>
      </c>
      <c r="AF53">
        <v>1430</v>
      </c>
      <c r="AG53">
        <v>1526</v>
      </c>
      <c r="AH53">
        <v>1553</v>
      </c>
      <c r="AI53">
        <v>1609</v>
      </c>
      <c r="AJ53">
        <v>1712</v>
      </c>
      <c r="AK53">
        <v>1844</v>
      </c>
      <c r="AL53">
        <v>1868</v>
      </c>
      <c r="AM53">
        <v>1852</v>
      </c>
      <c r="AN53">
        <v>1871</v>
      </c>
      <c r="AO53">
        <v>1968</v>
      </c>
      <c r="AP53">
        <v>2001</v>
      </c>
      <c r="AQ53">
        <v>2027</v>
      </c>
      <c r="AR53">
        <v>2108</v>
      </c>
      <c r="AS53">
        <v>2131</v>
      </c>
      <c r="AT53">
        <v>2128</v>
      </c>
      <c r="AU53">
        <v>2165</v>
      </c>
      <c r="AV53">
        <v>2144</v>
      </c>
      <c r="AW53">
        <v>2170</v>
      </c>
      <c r="AX53">
        <v>2207</v>
      </c>
      <c r="AY53">
        <v>2228</v>
      </c>
      <c r="AZ53">
        <v>2256</v>
      </c>
    </row>
    <row r="55" spans="1:52" s="25" customFormat="1">
      <c r="C55" s="25">
        <v>2013</v>
      </c>
      <c r="D55" s="25">
        <v>2014</v>
      </c>
      <c r="E55" s="25">
        <v>2015</v>
      </c>
      <c r="F55" s="25">
        <v>2016</v>
      </c>
      <c r="G55" s="25">
        <v>2017</v>
      </c>
      <c r="H55" s="25">
        <v>2018</v>
      </c>
      <c r="I55" s="25">
        <v>2019</v>
      </c>
      <c r="J55" s="25">
        <v>2020</v>
      </c>
      <c r="K55" s="25">
        <v>2021</v>
      </c>
      <c r="L55" s="25">
        <v>2022</v>
      </c>
      <c r="M55" s="25">
        <v>2023</v>
      </c>
      <c r="N55" s="25">
        <v>2024</v>
      </c>
      <c r="O55" s="25">
        <v>2025</v>
      </c>
      <c r="P55" s="25">
        <v>2026</v>
      </c>
      <c r="Q55" s="25">
        <v>2027</v>
      </c>
      <c r="R55" s="25">
        <v>2028</v>
      </c>
      <c r="S55" s="25">
        <v>2029</v>
      </c>
      <c r="T55" s="25">
        <v>2030</v>
      </c>
      <c r="U55" s="25">
        <v>2031</v>
      </c>
      <c r="V55" s="25">
        <v>2032</v>
      </c>
      <c r="W55" s="25">
        <v>2033</v>
      </c>
      <c r="X55" s="25">
        <v>2034</v>
      </c>
      <c r="Y55" s="25">
        <v>2035</v>
      </c>
      <c r="Z55" s="25">
        <v>2036</v>
      </c>
      <c r="AA55" s="25">
        <v>2037</v>
      </c>
      <c r="AB55" s="25">
        <v>2038</v>
      </c>
      <c r="AC55" s="25">
        <v>2039</v>
      </c>
      <c r="AD55" s="25">
        <v>2040</v>
      </c>
      <c r="AE55" s="25">
        <v>2041</v>
      </c>
      <c r="AF55" s="25">
        <v>2042</v>
      </c>
      <c r="AG55" s="25">
        <v>2043</v>
      </c>
      <c r="AH55" s="25">
        <v>2044</v>
      </c>
      <c r="AI55" s="25">
        <v>2045</v>
      </c>
      <c r="AJ55" s="25">
        <v>2046</v>
      </c>
      <c r="AK55" s="25">
        <v>2047</v>
      </c>
      <c r="AL55" s="25">
        <v>2048</v>
      </c>
      <c r="AM55" s="25">
        <v>2049</v>
      </c>
      <c r="AN55" s="25">
        <v>2050</v>
      </c>
      <c r="AO55" s="25">
        <v>2051</v>
      </c>
      <c r="AP55" s="25">
        <v>2052</v>
      </c>
      <c r="AQ55" s="25">
        <v>2053</v>
      </c>
      <c r="AR55" s="25">
        <v>2054</v>
      </c>
      <c r="AS55" s="25">
        <v>2055</v>
      </c>
      <c r="AT55" s="25">
        <v>2056</v>
      </c>
      <c r="AU55" s="25">
        <v>2057</v>
      </c>
      <c r="AV55" s="25">
        <v>2058</v>
      </c>
      <c r="AW55" s="25">
        <v>2059</v>
      </c>
      <c r="AX55" s="25">
        <v>2060</v>
      </c>
      <c r="AY55" s="25">
        <v>2061</v>
      </c>
      <c r="AZ55" s="25">
        <v>2062</v>
      </c>
    </row>
    <row r="56" spans="1:52">
      <c r="A56" t="s">
        <v>52</v>
      </c>
      <c r="B56" t="s">
        <v>54</v>
      </c>
      <c r="C56" s="49">
        <v>0</v>
      </c>
      <c r="D56" s="49">
        <v>47.634999999999891</v>
      </c>
      <c r="E56" s="49">
        <v>102.45537692167306</v>
      </c>
      <c r="F56" s="49">
        <v>160.74945265374603</v>
      </c>
      <c r="G56" s="49">
        <v>222.24954230707817</v>
      </c>
      <c r="H56" s="49">
        <v>288.47134097588599</v>
      </c>
      <c r="I56" s="49">
        <v>359.65445855790097</v>
      </c>
      <c r="J56" s="49">
        <v>433.16567510849012</v>
      </c>
      <c r="K56" s="49">
        <v>513.57065421177731</v>
      </c>
      <c r="L56" s="49">
        <v>598.31750375309775</v>
      </c>
      <c r="M56" s="49">
        <v>689.13014715244481</v>
      </c>
      <c r="N56" s="49">
        <v>785.5693232696118</v>
      </c>
      <c r="O56" s="49">
        <v>887.89889385752986</v>
      </c>
      <c r="P56" s="49">
        <v>996.39467209901341</v>
      </c>
      <c r="Q56" s="49">
        <v>1111.3449507675102</v>
      </c>
      <c r="R56" s="49">
        <v>1233.051053303501</v>
      </c>
      <c r="S56" s="49">
        <v>1363.4617755039526</v>
      </c>
      <c r="T56" s="49">
        <v>1500.6638316813887</v>
      </c>
      <c r="U56" s="49">
        <v>1645.7592828702857</v>
      </c>
      <c r="V56" s="49">
        <v>1799.1160532092595</v>
      </c>
      <c r="W56" s="49">
        <v>1531.1558031328696</v>
      </c>
      <c r="X56" s="49">
        <v>1631.2684982961227</v>
      </c>
      <c r="Y56" s="49">
        <v>1435.4378246400265</v>
      </c>
      <c r="Z56" s="49">
        <v>1335.9235041189474</v>
      </c>
      <c r="AA56" s="49">
        <v>999.62612195068016</v>
      </c>
      <c r="AB56" s="49">
        <v>1077.9437300985637</v>
      </c>
      <c r="AC56" s="49">
        <v>1709.5312071703879</v>
      </c>
      <c r="AD56" s="49">
        <v>1540.8867515325123</v>
      </c>
      <c r="AE56" s="49">
        <v>1899.0012504159481</v>
      </c>
      <c r="AF56" s="49">
        <v>2550.9094264625078</v>
      </c>
      <c r="AG56" s="49">
        <v>3065.1902248831752</v>
      </c>
      <c r="AH56" s="49">
        <v>2960.7956283584895</v>
      </c>
      <c r="AI56" s="49">
        <v>1785.0337737065918</v>
      </c>
      <c r="AJ56" s="49">
        <v>1637.5897709693097</v>
      </c>
      <c r="AK56" s="49">
        <v>1801.2768555222126</v>
      </c>
      <c r="AL56" s="49">
        <v>1544.2001634899591</v>
      </c>
      <c r="AM56" s="49">
        <v>1852.2000000000003</v>
      </c>
      <c r="AN56" s="49">
        <v>1873.2563027798394</v>
      </c>
      <c r="AO56" s="49">
        <v>1969.4817055915601</v>
      </c>
      <c r="AP56" s="49">
        <v>2003.8907893412747</v>
      </c>
      <c r="AQ56" s="49">
        <v>2028.6973380910722</v>
      </c>
      <c r="AR56" s="49">
        <v>2110.9190440278981</v>
      </c>
      <c r="AS56" s="49">
        <v>2133.1249062152192</v>
      </c>
      <c r="AT56" s="49">
        <v>2128.7677559590047</v>
      </c>
      <c r="AU56" s="49">
        <v>2167.5999999999995</v>
      </c>
      <c r="AV56" s="49">
        <v>2145.0687785845248</v>
      </c>
      <c r="AW56" s="49">
        <v>2169.8668563935075</v>
      </c>
      <c r="AX56" s="49">
        <v>2207.463942103896</v>
      </c>
      <c r="AY56" s="49">
        <v>2229.0622679375238</v>
      </c>
      <c r="AZ56" s="49">
        <v>2255.460221734179</v>
      </c>
    </row>
    <row r="57" spans="1:52">
      <c r="A57" t="s">
        <v>53</v>
      </c>
      <c r="B57" s="20" t="s">
        <v>54</v>
      </c>
      <c r="C57" s="15">
        <v>0</v>
      </c>
      <c r="D57" s="15">
        <v>48</v>
      </c>
      <c r="E57" s="15">
        <v>101</v>
      </c>
      <c r="F57" s="15">
        <v>157</v>
      </c>
      <c r="G57" s="15">
        <v>217</v>
      </c>
      <c r="H57" s="15">
        <v>281</v>
      </c>
      <c r="I57" s="15">
        <v>349</v>
      </c>
      <c r="J57" s="15">
        <v>420</v>
      </c>
      <c r="K57" s="15">
        <v>498</v>
      </c>
      <c r="L57" s="15">
        <v>579</v>
      </c>
      <c r="M57" s="15">
        <v>667</v>
      </c>
      <c r="N57" s="15">
        <v>759</v>
      </c>
      <c r="O57" s="15">
        <v>857</v>
      </c>
      <c r="P57" s="15">
        <v>961</v>
      </c>
      <c r="Q57" s="15">
        <v>1071</v>
      </c>
      <c r="R57" s="15">
        <v>1188</v>
      </c>
      <c r="S57" s="15">
        <v>1312</v>
      </c>
      <c r="T57" s="15">
        <v>1443</v>
      </c>
      <c r="U57" s="15">
        <v>1582</v>
      </c>
      <c r="V57" s="15">
        <v>1728</v>
      </c>
      <c r="W57" s="15">
        <v>966</v>
      </c>
      <c r="X57" s="15">
        <v>661</v>
      </c>
      <c r="Y57" s="15">
        <v>888</v>
      </c>
      <c r="Z57" s="15">
        <v>1716</v>
      </c>
      <c r="AA57" s="15">
        <v>1790</v>
      </c>
      <c r="AB57" s="15">
        <v>1938</v>
      </c>
      <c r="AC57" s="15">
        <v>1677</v>
      </c>
      <c r="AD57">
        <v>1541</v>
      </c>
      <c r="AE57">
        <v>1109</v>
      </c>
      <c r="AF57">
        <v>1211</v>
      </c>
      <c r="AG57">
        <v>2041</v>
      </c>
      <c r="AH57">
        <v>1825</v>
      </c>
      <c r="AI57">
        <v>2267</v>
      </c>
      <c r="AJ57">
        <v>3038</v>
      </c>
      <c r="AK57">
        <v>3627</v>
      </c>
      <c r="AL57">
        <v>3512</v>
      </c>
      <c r="AM57">
        <v>1852</v>
      </c>
      <c r="AN57">
        <v>1873</v>
      </c>
      <c r="AO57">
        <v>1969</v>
      </c>
      <c r="AP57">
        <v>2004</v>
      </c>
      <c r="AQ57">
        <v>2029</v>
      </c>
      <c r="AR57">
        <v>2111</v>
      </c>
      <c r="AS57">
        <v>2133</v>
      </c>
      <c r="AT57">
        <v>2129</v>
      </c>
      <c r="AU57">
        <v>2168</v>
      </c>
      <c r="AV57">
        <v>2145</v>
      </c>
      <c r="AW57">
        <v>2170</v>
      </c>
      <c r="AX57">
        <v>2207</v>
      </c>
      <c r="AY57">
        <v>2229</v>
      </c>
      <c r="AZ57">
        <v>2255</v>
      </c>
    </row>
    <row r="58" spans="1:52">
      <c r="A58" t="s">
        <v>59</v>
      </c>
      <c r="B58" t="s">
        <v>54</v>
      </c>
      <c r="C58" s="15">
        <v>0</v>
      </c>
      <c r="D58" s="15">
        <v>47.634999999999891</v>
      </c>
      <c r="E58" s="15">
        <v>106.88617858652835</v>
      </c>
      <c r="F58" s="15">
        <v>170.07093070090079</v>
      </c>
      <c r="G58" s="15">
        <v>236.93451287244554</v>
      </c>
      <c r="H58" s="15">
        <v>309.1203757703484</v>
      </c>
      <c r="I58" s="15">
        <v>386.92625166076118</v>
      </c>
      <c r="J58" s="15">
        <v>467.54675302094125</v>
      </c>
      <c r="K58" s="15">
        <v>555.93411110304055</v>
      </c>
      <c r="L58" s="15">
        <v>649.37132039081484</v>
      </c>
      <c r="M58" s="15">
        <v>749.7632694276158</v>
      </c>
      <c r="N58" s="15">
        <v>856.67408115713783</v>
      </c>
      <c r="O58" s="15">
        <v>970.43187276012497</v>
      </c>
      <c r="P58" s="15">
        <v>1091.3807500133614</v>
      </c>
      <c r="Q58" s="15">
        <v>1219.8815684997569</v>
      </c>
      <c r="R58" s="15">
        <v>1356.3127304318241</v>
      </c>
      <c r="S58" s="15">
        <v>1502.871943769673</v>
      </c>
      <c r="T58" s="15">
        <v>1657.5095809835589</v>
      </c>
      <c r="U58" s="15">
        <v>1821.4967290434756</v>
      </c>
      <c r="V58" s="15">
        <v>1995.3011338461893</v>
      </c>
      <c r="W58" s="15">
        <v>860.10893493549179</v>
      </c>
      <c r="X58" s="15">
        <v>905.33597023230516</v>
      </c>
      <c r="Y58" s="15">
        <v>1469.8241579288031</v>
      </c>
      <c r="Z58" s="15">
        <v>1347.5794856541852</v>
      </c>
      <c r="AA58" s="15">
        <v>1691.0701739265337</v>
      </c>
      <c r="AB58" s="15">
        <v>2226.3208600335406</v>
      </c>
      <c r="AC58" s="15">
        <v>2584.4052363857822</v>
      </c>
      <c r="AD58">
        <v>2490.8997597283255</v>
      </c>
      <c r="AE58">
        <v>1515.0243421280734</v>
      </c>
      <c r="AF58">
        <v>1379.7624771786852</v>
      </c>
      <c r="AG58">
        <v>1491.9798603559298</v>
      </c>
      <c r="AH58">
        <v>1290.5938395395424</v>
      </c>
      <c r="AI58">
        <v>1427.0819139823311</v>
      </c>
      <c r="AJ58">
        <v>1248.4627516280925</v>
      </c>
      <c r="AK58">
        <v>1734.7732185840357</v>
      </c>
      <c r="AL58">
        <v>1667.0239270709892</v>
      </c>
      <c r="AM58">
        <v>1852.199999999998</v>
      </c>
      <c r="AN58">
        <v>1873.2563027798369</v>
      </c>
      <c r="AO58">
        <v>1969.4817055915578</v>
      </c>
      <c r="AP58">
        <v>2003.8907893412725</v>
      </c>
      <c r="AQ58">
        <v>2028.6973380910697</v>
      </c>
      <c r="AR58">
        <v>2110.9190440278953</v>
      </c>
      <c r="AS58">
        <v>2133.1249062152165</v>
      </c>
      <c r="AT58">
        <v>2128.767755959002</v>
      </c>
      <c r="AU58">
        <v>2167.5999999999963</v>
      </c>
      <c r="AV58">
        <v>2145.0687785845216</v>
      </c>
      <c r="AW58">
        <v>2169.8668563935048</v>
      </c>
      <c r="AX58">
        <v>2207.4639421038928</v>
      </c>
      <c r="AY58">
        <v>2229.0622679375206</v>
      </c>
      <c r="AZ58">
        <v>2255.4602217341762</v>
      </c>
    </row>
    <row r="59" spans="1:52" s="63" customFormat="1">
      <c r="A59" s="63" t="s">
        <v>70</v>
      </c>
      <c r="B59" s="63" t="s">
        <v>54</v>
      </c>
      <c r="C59" s="65">
        <v>0</v>
      </c>
      <c r="D59" s="65">
        <v>47.634999999999891</v>
      </c>
      <c r="E59" s="65">
        <v>105.91489949242442</v>
      </c>
      <c r="F59" s="65">
        <v>168.02517270982293</v>
      </c>
      <c r="G59" s="65">
        <v>233.70787675715786</v>
      </c>
      <c r="H59" s="65">
        <v>304.57799233124143</v>
      </c>
      <c r="I59" s="65">
        <v>380.91998588914055</v>
      </c>
      <c r="J59" s="65">
        <v>459.96592145665034</v>
      </c>
      <c r="K59" s="65">
        <v>546.58231675350407</v>
      </c>
      <c r="L59" s="65">
        <v>638.08798081390148</v>
      </c>
      <c r="M59" s="65">
        <v>736.34721054507168</v>
      </c>
      <c r="N59" s="65">
        <v>840.92268862561548</v>
      </c>
      <c r="O59" s="65">
        <v>952.12758759698204</v>
      </c>
      <c r="P59" s="65">
        <v>1070.2901051606195</v>
      </c>
      <c r="Q59" s="65">
        <v>1195.7541682847564</v>
      </c>
      <c r="R59" s="65">
        <v>1328.8801697293745</v>
      </c>
      <c r="S59" s="65">
        <v>1471.8094406073042</v>
      </c>
      <c r="T59" s="65">
        <v>1622.5216577106464</v>
      </c>
      <c r="U59" s="65">
        <v>1782.2491541415536</v>
      </c>
      <c r="V59" s="65">
        <v>1951.4362192695753</v>
      </c>
      <c r="W59" s="65">
        <v>1372.1777521755112</v>
      </c>
      <c r="X59" s="65">
        <v>1246.8712773483599</v>
      </c>
      <c r="Y59" s="65">
        <v>1553.7820715915338</v>
      </c>
      <c r="Z59" s="65">
        <v>2023.9243328009927</v>
      </c>
      <c r="AA59" s="65">
        <v>2426.7097930851214</v>
      </c>
      <c r="AB59" s="65">
        <v>2373.9606551346678</v>
      </c>
      <c r="AC59" s="65">
        <v>1431.7798232788882</v>
      </c>
      <c r="AD59" s="63">
        <v>1270.4932955996182</v>
      </c>
      <c r="AE59" s="63">
        <v>1328.9276262186308</v>
      </c>
      <c r="AF59" s="63">
        <v>1192.7351289351266</v>
      </c>
      <c r="AG59" s="63">
        <v>1356.8576879412781</v>
      </c>
      <c r="AH59" s="63">
        <v>1131.8494025177154</v>
      </c>
      <c r="AI59" s="63">
        <v>1502.1168519317162</v>
      </c>
      <c r="AJ59" s="63">
        <v>1540.3828048770542</v>
      </c>
      <c r="AK59" s="63">
        <v>1186.0835675560811</v>
      </c>
      <c r="AL59" s="63">
        <v>1156.264134748481</v>
      </c>
      <c r="AM59" s="63">
        <v>1852.1999999999998</v>
      </c>
      <c r="AN59" s="63">
        <v>1873.2563027798308</v>
      </c>
      <c r="AO59" s="63">
        <v>1969.4817055915516</v>
      </c>
      <c r="AP59" s="63">
        <v>2003.8907893412663</v>
      </c>
      <c r="AQ59" s="63">
        <v>2028.6973380910636</v>
      </c>
      <c r="AR59" s="63">
        <v>2110.9190440278894</v>
      </c>
      <c r="AS59" s="63">
        <v>2133.1249062152106</v>
      </c>
      <c r="AT59" s="63">
        <v>2128.7677559589961</v>
      </c>
      <c r="AU59" s="63">
        <v>2167.5999999999985</v>
      </c>
      <c r="AV59" s="63">
        <v>2145.0687785845234</v>
      </c>
      <c r="AW59" s="63">
        <v>2169.8668563935066</v>
      </c>
      <c r="AX59" s="63">
        <v>2207.4639421038951</v>
      </c>
      <c r="AY59" s="63">
        <v>2229.0622679375228</v>
      </c>
      <c r="AZ59" s="63">
        <v>2255.460221734178</v>
      </c>
    </row>
    <row r="60" spans="1:52" s="35" customFormat="1">
      <c r="A60" s="35" t="s">
        <v>71</v>
      </c>
      <c r="B60" s="35" t="s">
        <v>54</v>
      </c>
      <c r="C60" s="36">
        <v>0</v>
      </c>
      <c r="D60" s="36">
        <v>47.634999999999891</v>
      </c>
      <c r="E60" s="36">
        <v>107.38237691019231</v>
      </c>
      <c r="F60" s="36">
        <v>171.1165671324369</v>
      </c>
      <c r="G60" s="36">
        <v>238.58454206292632</v>
      </c>
      <c r="H60" s="36">
        <v>311.4443997451242</v>
      </c>
      <c r="I60" s="36">
        <v>390.00076598898147</v>
      </c>
      <c r="J60" s="36">
        <v>471.42918607242535</v>
      </c>
      <c r="K60" s="36">
        <v>560.72589492421935</v>
      </c>
      <c r="L60" s="36">
        <v>655.15567696207586</v>
      </c>
      <c r="M60" s="36">
        <v>756.64436312616169</v>
      </c>
      <c r="N60" s="36">
        <v>864.75696944495394</v>
      </c>
      <c r="O60" s="36">
        <v>979.82944103947875</v>
      </c>
      <c r="P60" s="36">
        <v>1102.2142218478959</v>
      </c>
      <c r="Q60" s="36">
        <v>1232.2810464244917</v>
      </c>
      <c r="R60" s="36">
        <v>1370.4177690837973</v>
      </c>
      <c r="S60" s="36">
        <v>1518.8513055913745</v>
      </c>
      <c r="T60" s="36">
        <v>1675.5171954008456</v>
      </c>
      <c r="U60" s="36">
        <v>1841.7067084028427</v>
      </c>
      <c r="V60" s="36">
        <v>2017.8999320957707</v>
      </c>
      <c r="W60" s="46">
        <v>1372.1777521755173</v>
      </c>
      <c r="X60" s="36">
        <v>1246.871277348366</v>
      </c>
      <c r="Y60" s="36">
        <v>1553.7820715915404</v>
      </c>
      <c r="Z60" s="36">
        <v>2023.924332801</v>
      </c>
      <c r="AA60" s="36">
        <v>2426.7097930851296</v>
      </c>
      <c r="AB60" s="36">
        <v>2373.960655134676</v>
      </c>
      <c r="AC60" s="36">
        <v>1431.7798232788946</v>
      </c>
      <c r="AD60" s="35">
        <v>1270.4932955996246</v>
      </c>
      <c r="AE60" s="35">
        <v>1344.9999999999998</v>
      </c>
      <c r="AF60" s="35">
        <v>1429.6000000000017</v>
      </c>
      <c r="AG60" s="35">
        <v>1526.0000000000007</v>
      </c>
      <c r="AH60" s="35">
        <v>1554.2000000000003</v>
      </c>
      <c r="AI60" s="35">
        <v>1609.0000000000011</v>
      </c>
      <c r="AJ60" s="35">
        <v>1712.1999999999982</v>
      </c>
      <c r="AK60" s="35">
        <v>1845.6000000000008</v>
      </c>
      <c r="AL60" s="35">
        <v>1868.1999999999996</v>
      </c>
      <c r="AM60" s="35">
        <v>1852.1999999999985</v>
      </c>
      <c r="AN60" s="35">
        <v>1873.2563027798294</v>
      </c>
      <c r="AO60" s="35">
        <v>1969.4817055915503</v>
      </c>
      <c r="AP60" s="35">
        <v>2003.890789341265</v>
      </c>
      <c r="AQ60" s="35">
        <v>2028.6973380910622</v>
      </c>
      <c r="AR60" s="35">
        <v>2110.919044027888</v>
      </c>
      <c r="AS60" s="35">
        <v>2133.1249062152087</v>
      </c>
      <c r="AT60" s="35">
        <v>2128.7677559589943</v>
      </c>
      <c r="AU60" s="35">
        <v>2167.5999999999963</v>
      </c>
      <c r="AV60" s="35">
        <v>2145.0687785845216</v>
      </c>
      <c r="AW60" s="35">
        <v>2169.8668563935048</v>
      </c>
      <c r="AX60" s="35">
        <v>2207.4639421038928</v>
      </c>
      <c r="AY60" s="35">
        <v>2229.0622679375206</v>
      </c>
      <c r="AZ60" s="35">
        <v>2255.4602217341762</v>
      </c>
    </row>
    <row r="61" spans="1:52" s="63" customFormat="1"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4"/>
      <c r="X61" s="65"/>
      <c r="Y61" s="65"/>
      <c r="Z61" s="65"/>
      <c r="AA61" s="65"/>
      <c r="AB61" s="65"/>
      <c r="AC61" s="65"/>
    </row>
    <row r="62" spans="1:52" s="35" customFormat="1">
      <c r="A62" s="35" t="s">
        <v>52</v>
      </c>
      <c r="B62" s="35" t="s">
        <v>65</v>
      </c>
      <c r="C62" s="36">
        <f t="shared" ref="C62:F66" si="6">C56-C$53</f>
        <v>0</v>
      </c>
      <c r="D62" s="36">
        <f t="shared" si="6"/>
        <v>-0.36500000000010857</v>
      </c>
      <c r="E62" s="36">
        <f t="shared" si="6"/>
        <v>-1.5446230783269357</v>
      </c>
      <c r="F62" s="36">
        <f t="shared" si="6"/>
        <v>-3.2505473462539669</v>
      </c>
      <c r="G62" s="36">
        <f t="shared" ref="G62:AH62" si="7">G56-G$53</f>
        <v>-5.7504576929218274</v>
      </c>
      <c r="H62" s="36">
        <f t="shared" si="7"/>
        <v>-8.5286590241140061</v>
      </c>
      <c r="I62" s="36">
        <f t="shared" si="7"/>
        <v>-10.345541442099034</v>
      </c>
      <c r="J62" s="36">
        <f t="shared" si="7"/>
        <v>-13.83432489150988</v>
      </c>
      <c r="K62" s="36">
        <f t="shared" si="7"/>
        <v>-16.42934578822269</v>
      </c>
      <c r="L62" s="36">
        <f t="shared" si="7"/>
        <v>-20.682496246902247</v>
      </c>
      <c r="M62" s="36">
        <f t="shared" si="7"/>
        <v>-23.869852847555194</v>
      </c>
      <c r="N62" s="36">
        <f t="shared" si="7"/>
        <v>-28.4306767303882</v>
      </c>
      <c r="O62" s="36">
        <f t="shared" si="7"/>
        <v>-33.101106142470144</v>
      </c>
      <c r="P62" s="36">
        <f t="shared" si="7"/>
        <v>-37.605327900986595</v>
      </c>
      <c r="Q62" s="36">
        <f t="shared" si="7"/>
        <v>-42.655049232489773</v>
      </c>
      <c r="R62" s="36">
        <f t="shared" si="7"/>
        <v>-48.948946696498979</v>
      </c>
      <c r="S62" s="36">
        <f t="shared" si="7"/>
        <v>-54.538224496047405</v>
      </c>
      <c r="T62" s="36">
        <f t="shared" si="7"/>
        <v>-61.336168318611271</v>
      </c>
      <c r="U62" s="36">
        <f t="shared" si="7"/>
        <v>-69.240717129714312</v>
      </c>
      <c r="V62" s="36">
        <f t="shared" si="7"/>
        <v>-76.883946790740538</v>
      </c>
      <c r="W62" s="36">
        <f t="shared" si="7"/>
        <v>474.15580313286955</v>
      </c>
      <c r="X62" s="36">
        <f t="shared" si="7"/>
        <v>555.26849829612274</v>
      </c>
      <c r="Y62" s="36">
        <f t="shared" si="7"/>
        <v>312.43782464002652</v>
      </c>
      <c r="Z62" s="36">
        <f t="shared" si="7"/>
        <v>178.92350411894745</v>
      </c>
      <c r="AA62" s="36">
        <f t="shared" si="7"/>
        <v>-211.37387804931984</v>
      </c>
      <c r="AB62" s="36">
        <f t="shared" si="7"/>
        <v>-182.05626990143628</v>
      </c>
      <c r="AC62" s="36">
        <f t="shared" si="7"/>
        <v>434.53120717038792</v>
      </c>
      <c r="AD62" s="36">
        <f t="shared" si="7"/>
        <v>230.88675153251233</v>
      </c>
      <c r="AE62" s="36">
        <f t="shared" si="7"/>
        <v>554.00125041594811</v>
      </c>
      <c r="AF62" s="36">
        <f t="shared" si="7"/>
        <v>1120.9094264625078</v>
      </c>
      <c r="AG62" s="36">
        <f t="shared" si="7"/>
        <v>1539.1902248831752</v>
      </c>
      <c r="AH62" s="36">
        <f t="shared" si="7"/>
        <v>1407.7956283584895</v>
      </c>
      <c r="AI62" s="36">
        <f t="shared" ref="AI62:AZ62" si="8">AI56-AI$53</f>
        <v>176.03377370659177</v>
      </c>
      <c r="AJ62" s="36">
        <f t="shared" si="8"/>
        <v>-74.410229030690289</v>
      </c>
      <c r="AK62" s="36">
        <f t="shared" si="8"/>
        <v>-42.7231444777874</v>
      </c>
      <c r="AL62" s="36">
        <f t="shared" si="8"/>
        <v>-323.7998365100409</v>
      </c>
      <c r="AM62" s="36">
        <f t="shared" si="8"/>
        <v>0.20000000000027285</v>
      </c>
      <c r="AN62" s="36">
        <f t="shared" si="8"/>
        <v>2.256302779839416</v>
      </c>
      <c r="AO62" s="36">
        <f t="shared" si="8"/>
        <v>1.4817055915600577</v>
      </c>
      <c r="AP62" s="36">
        <f t="shared" si="8"/>
        <v>2.8907893412747399</v>
      </c>
      <c r="AQ62" s="36">
        <f t="shared" si="8"/>
        <v>1.6973380910721971</v>
      </c>
      <c r="AR62" s="36">
        <f t="shared" si="8"/>
        <v>2.9190440278980532</v>
      </c>
      <c r="AS62" s="36">
        <f t="shared" si="8"/>
        <v>2.1249062152191982</v>
      </c>
      <c r="AT62" s="36">
        <f t="shared" si="8"/>
        <v>0.76775595900471671</v>
      </c>
      <c r="AU62" s="36">
        <f t="shared" si="8"/>
        <v>2.5999999999994543</v>
      </c>
      <c r="AV62" s="36">
        <f t="shared" si="8"/>
        <v>1.0687785845248072</v>
      </c>
      <c r="AW62" s="36">
        <f t="shared" si="8"/>
        <v>-0.13314360649246737</v>
      </c>
      <c r="AX62" s="36">
        <f t="shared" si="8"/>
        <v>0.46394210389598811</v>
      </c>
      <c r="AY62" s="36">
        <f t="shared" si="8"/>
        <v>1.0622679375237567</v>
      </c>
      <c r="AZ62" s="36">
        <f t="shared" si="8"/>
        <v>-0.53977826582104171</v>
      </c>
    </row>
    <row r="63" spans="1:52" s="35" customFormat="1">
      <c r="A63" s="35" t="s">
        <v>53</v>
      </c>
      <c r="B63" s="63" t="s">
        <v>65</v>
      </c>
      <c r="C63" s="36">
        <f t="shared" si="6"/>
        <v>0</v>
      </c>
      <c r="D63" s="36">
        <f t="shared" si="6"/>
        <v>0</v>
      </c>
      <c r="E63" s="36">
        <f t="shared" si="6"/>
        <v>-3</v>
      </c>
      <c r="F63" s="36">
        <f t="shared" si="6"/>
        <v>-7</v>
      </c>
      <c r="G63" s="36">
        <f t="shared" ref="G63:AH63" si="9">G57-G$53</f>
        <v>-11</v>
      </c>
      <c r="H63" s="36">
        <f t="shared" si="9"/>
        <v>-16</v>
      </c>
      <c r="I63" s="36">
        <f t="shared" si="9"/>
        <v>-21</v>
      </c>
      <c r="J63" s="36">
        <f t="shared" si="9"/>
        <v>-27</v>
      </c>
      <c r="K63" s="36">
        <f t="shared" si="9"/>
        <v>-32</v>
      </c>
      <c r="L63" s="36">
        <f t="shared" si="9"/>
        <v>-40</v>
      </c>
      <c r="M63" s="36">
        <f t="shared" si="9"/>
        <v>-46</v>
      </c>
      <c r="N63" s="36">
        <f t="shared" si="9"/>
        <v>-55</v>
      </c>
      <c r="O63" s="36">
        <f t="shared" si="9"/>
        <v>-64</v>
      </c>
      <c r="P63" s="36">
        <f t="shared" si="9"/>
        <v>-73</v>
      </c>
      <c r="Q63" s="36">
        <f t="shared" si="9"/>
        <v>-83</v>
      </c>
      <c r="R63" s="36">
        <f t="shared" si="9"/>
        <v>-94</v>
      </c>
      <c r="S63" s="36">
        <f t="shared" si="9"/>
        <v>-106</v>
      </c>
      <c r="T63" s="36">
        <f t="shared" si="9"/>
        <v>-119</v>
      </c>
      <c r="U63" s="36">
        <f t="shared" si="9"/>
        <v>-133</v>
      </c>
      <c r="V63" s="36">
        <f t="shared" si="9"/>
        <v>-148</v>
      </c>
      <c r="W63" s="36">
        <f t="shared" si="9"/>
        <v>-91</v>
      </c>
      <c r="X63" s="36">
        <f t="shared" si="9"/>
        <v>-415</v>
      </c>
      <c r="Y63" s="36">
        <f t="shared" si="9"/>
        <v>-235</v>
      </c>
      <c r="Z63" s="36">
        <f t="shared" si="9"/>
        <v>559</v>
      </c>
      <c r="AA63" s="36">
        <f t="shared" si="9"/>
        <v>579</v>
      </c>
      <c r="AB63" s="36">
        <f t="shared" si="9"/>
        <v>678</v>
      </c>
      <c r="AC63" s="36">
        <f t="shared" si="9"/>
        <v>402</v>
      </c>
      <c r="AD63" s="36">
        <f t="shared" si="9"/>
        <v>231</v>
      </c>
      <c r="AE63" s="36">
        <f t="shared" si="9"/>
        <v>-236</v>
      </c>
      <c r="AF63" s="36">
        <f t="shared" si="9"/>
        <v>-219</v>
      </c>
      <c r="AG63" s="36">
        <f t="shared" si="9"/>
        <v>515</v>
      </c>
      <c r="AH63" s="36">
        <f t="shared" si="9"/>
        <v>272</v>
      </c>
      <c r="AI63" s="36">
        <f t="shared" ref="AI63:AZ63" si="10">AI57-AI$53</f>
        <v>658</v>
      </c>
      <c r="AJ63" s="36">
        <f t="shared" si="10"/>
        <v>1326</v>
      </c>
      <c r="AK63" s="36">
        <f t="shared" si="10"/>
        <v>1783</v>
      </c>
      <c r="AL63" s="36">
        <f t="shared" si="10"/>
        <v>1644</v>
      </c>
      <c r="AM63" s="36">
        <f t="shared" si="10"/>
        <v>0</v>
      </c>
      <c r="AN63" s="36">
        <f t="shared" si="10"/>
        <v>2</v>
      </c>
      <c r="AO63" s="36">
        <f t="shared" si="10"/>
        <v>1</v>
      </c>
      <c r="AP63" s="36">
        <f t="shared" si="10"/>
        <v>3</v>
      </c>
      <c r="AQ63" s="36">
        <f t="shared" si="10"/>
        <v>2</v>
      </c>
      <c r="AR63" s="36">
        <f t="shared" si="10"/>
        <v>3</v>
      </c>
      <c r="AS63" s="36">
        <f t="shared" si="10"/>
        <v>2</v>
      </c>
      <c r="AT63" s="36">
        <f t="shared" si="10"/>
        <v>1</v>
      </c>
      <c r="AU63" s="36">
        <f t="shared" si="10"/>
        <v>3</v>
      </c>
      <c r="AV63" s="36">
        <f t="shared" si="10"/>
        <v>1</v>
      </c>
      <c r="AW63" s="36">
        <f t="shared" si="10"/>
        <v>0</v>
      </c>
      <c r="AX63" s="36">
        <f t="shared" si="10"/>
        <v>0</v>
      </c>
      <c r="AY63" s="36">
        <f t="shared" si="10"/>
        <v>1</v>
      </c>
      <c r="AZ63" s="36">
        <f t="shared" si="10"/>
        <v>-1</v>
      </c>
    </row>
    <row r="64" spans="1:52" s="35" customFormat="1">
      <c r="A64" s="35" t="s">
        <v>59</v>
      </c>
      <c r="B64" s="63" t="s">
        <v>65</v>
      </c>
      <c r="C64" s="36">
        <f t="shared" si="6"/>
        <v>0</v>
      </c>
      <c r="D64" s="36">
        <f t="shared" si="6"/>
        <v>-0.36500000000010857</v>
      </c>
      <c r="E64" s="36">
        <f t="shared" si="6"/>
        <v>2.8861785865283451</v>
      </c>
      <c r="F64" s="36">
        <f t="shared" si="6"/>
        <v>6.0709307009007887</v>
      </c>
      <c r="G64" s="36">
        <f t="shared" ref="G64:AH64" si="11">G58-G$53</f>
        <v>8.9345128724455378</v>
      </c>
      <c r="H64" s="36">
        <f t="shared" si="11"/>
        <v>12.120375770348403</v>
      </c>
      <c r="I64" s="36">
        <f t="shared" si="11"/>
        <v>16.926251660761181</v>
      </c>
      <c r="J64" s="36">
        <f t="shared" si="11"/>
        <v>20.546753020941253</v>
      </c>
      <c r="K64" s="36">
        <f t="shared" si="11"/>
        <v>25.93411110304055</v>
      </c>
      <c r="L64" s="36">
        <f t="shared" si="11"/>
        <v>30.371320390814844</v>
      </c>
      <c r="M64" s="36">
        <f t="shared" si="11"/>
        <v>36.763269427615796</v>
      </c>
      <c r="N64" s="36">
        <f t="shared" si="11"/>
        <v>42.674081157137834</v>
      </c>
      <c r="O64" s="36">
        <f t="shared" si="11"/>
        <v>49.431872760124975</v>
      </c>
      <c r="P64" s="36">
        <f t="shared" si="11"/>
        <v>57.380750013361421</v>
      </c>
      <c r="Q64" s="36">
        <f t="shared" si="11"/>
        <v>65.881568499756895</v>
      </c>
      <c r="R64" s="36">
        <f t="shared" si="11"/>
        <v>74.312730431824093</v>
      </c>
      <c r="S64" s="36">
        <f t="shared" si="11"/>
        <v>84.871943769672953</v>
      </c>
      <c r="T64" s="36">
        <f t="shared" si="11"/>
        <v>95.509580983558862</v>
      </c>
      <c r="U64" s="36">
        <f t="shared" si="11"/>
        <v>106.49672904347563</v>
      </c>
      <c r="V64" s="36">
        <f t="shared" si="11"/>
        <v>119.30113384618926</v>
      </c>
      <c r="W64" s="36">
        <f t="shared" si="11"/>
        <v>-196.89106506450821</v>
      </c>
      <c r="X64" s="36">
        <f t="shared" si="11"/>
        <v>-170.66402976769484</v>
      </c>
      <c r="Y64" s="36">
        <f t="shared" si="11"/>
        <v>346.82415792880306</v>
      </c>
      <c r="Z64" s="36">
        <f t="shared" si="11"/>
        <v>190.57948565418519</v>
      </c>
      <c r="AA64" s="36">
        <f t="shared" si="11"/>
        <v>480.0701739265337</v>
      </c>
      <c r="AB64" s="36">
        <f t="shared" si="11"/>
        <v>966.32086003354061</v>
      </c>
      <c r="AC64" s="36">
        <f t="shared" si="11"/>
        <v>1309.4052363857822</v>
      </c>
      <c r="AD64" s="36">
        <f t="shared" si="11"/>
        <v>1180.8997597283255</v>
      </c>
      <c r="AE64" s="36">
        <f t="shared" si="11"/>
        <v>170.02434212807339</v>
      </c>
      <c r="AF64" s="36">
        <f t="shared" si="11"/>
        <v>-50.237522821314769</v>
      </c>
      <c r="AG64" s="36">
        <f t="shared" si="11"/>
        <v>-34.020139644070241</v>
      </c>
      <c r="AH64" s="36">
        <f t="shared" si="11"/>
        <v>-262.40616046045761</v>
      </c>
      <c r="AI64" s="36">
        <f t="shared" ref="AI64:AZ64" si="12">AI58-AI$53</f>
        <v>-181.91808601766888</v>
      </c>
      <c r="AJ64" s="36">
        <f t="shared" si="12"/>
        <v>-463.53724837190748</v>
      </c>
      <c r="AK64" s="36">
        <f t="shared" si="12"/>
        <v>-109.2267814159643</v>
      </c>
      <c r="AL64" s="36">
        <f t="shared" si="12"/>
        <v>-200.9760729290108</v>
      </c>
      <c r="AM64" s="36">
        <f t="shared" si="12"/>
        <v>0.19999999999799911</v>
      </c>
      <c r="AN64" s="36">
        <f t="shared" si="12"/>
        <v>2.2563027798369149</v>
      </c>
      <c r="AO64" s="36">
        <f t="shared" si="12"/>
        <v>1.4817055915577839</v>
      </c>
      <c r="AP64" s="36">
        <f t="shared" si="12"/>
        <v>2.8907893412724661</v>
      </c>
      <c r="AQ64" s="36">
        <f t="shared" si="12"/>
        <v>1.697338091069696</v>
      </c>
      <c r="AR64" s="36">
        <f t="shared" si="12"/>
        <v>2.9190440278953247</v>
      </c>
      <c r="AS64" s="36">
        <f t="shared" si="12"/>
        <v>2.1249062152164697</v>
      </c>
      <c r="AT64" s="36">
        <f t="shared" si="12"/>
        <v>0.76775595900198823</v>
      </c>
      <c r="AU64" s="36">
        <f t="shared" si="12"/>
        <v>2.5999999999962711</v>
      </c>
      <c r="AV64" s="36">
        <f t="shared" si="12"/>
        <v>1.068778584521624</v>
      </c>
      <c r="AW64" s="36">
        <f t="shared" si="12"/>
        <v>-0.13314360649519585</v>
      </c>
      <c r="AX64" s="36">
        <f t="shared" si="12"/>
        <v>0.46394210389280488</v>
      </c>
      <c r="AY64" s="36">
        <f t="shared" si="12"/>
        <v>1.0622679375205735</v>
      </c>
      <c r="AZ64" s="36">
        <f t="shared" si="12"/>
        <v>-0.5397782658237702</v>
      </c>
    </row>
    <row r="65" spans="1:52" s="63" customFormat="1">
      <c r="A65" s="63" t="s">
        <v>70</v>
      </c>
      <c r="B65" s="63" t="s">
        <v>65</v>
      </c>
      <c r="C65" s="65">
        <f t="shared" si="6"/>
        <v>0</v>
      </c>
      <c r="D65" s="65">
        <f t="shared" si="6"/>
        <v>-0.36500000000010857</v>
      </c>
      <c r="E65" s="65">
        <f t="shared" si="6"/>
        <v>1.9148994924244249</v>
      </c>
      <c r="F65" s="65">
        <f t="shared" si="6"/>
        <v>4.0251727098229253</v>
      </c>
      <c r="G65" s="65">
        <f t="shared" ref="G65:AZ65" si="13">G59-G$53</f>
        <v>5.7078767571578624</v>
      </c>
      <c r="H65" s="65">
        <f t="shared" si="13"/>
        <v>7.5779923312414326</v>
      </c>
      <c r="I65" s="65">
        <f t="shared" si="13"/>
        <v>10.919985889140548</v>
      </c>
      <c r="J65" s="65">
        <f t="shared" si="13"/>
        <v>12.965921456650335</v>
      </c>
      <c r="K65" s="65">
        <f t="shared" si="13"/>
        <v>16.582316753504074</v>
      </c>
      <c r="L65" s="65">
        <f t="shared" si="13"/>
        <v>19.087980813901481</v>
      </c>
      <c r="M65" s="65">
        <f t="shared" si="13"/>
        <v>23.347210545071675</v>
      </c>
      <c r="N65" s="65">
        <f t="shared" si="13"/>
        <v>26.922688625615478</v>
      </c>
      <c r="O65" s="65">
        <f t="shared" si="13"/>
        <v>31.127587596982039</v>
      </c>
      <c r="P65" s="65">
        <f t="shared" si="13"/>
        <v>36.290105160619532</v>
      </c>
      <c r="Q65" s="65">
        <f t="shared" si="13"/>
        <v>41.754168284756361</v>
      </c>
      <c r="R65" s="65">
        <f t="shared" si="13"/>
        <v>46.880169729374529</v>
      </c>
      <c r="S65" s="65">
        <f t="shared" si="13"/>
        <v>53.809440607304168</v>
      </c>
      <c r="T65" s="65">
        <f t="shared" si="13"/>
        <v>60.521657710646423</v>
      </c>
      <c r="U65" s="65">
        <f t="shared" si="13"/>
        <v>67.249154141553618</v>
      </c>
      <c r="V65" s="65">
        <f t="shared" si="13"/>
        <v>75.436219269575304</v>
      </c>
      <c r="W65" s="65">
        <f t="shared" si="13"/>
        <v>315.17775217551116</v>
      </c>
      <c r="X65" s="65">
        <f t="shared" si="13"/>
        <v>170.87127734835985</v>
      </c>
      <c r="Y65" s="65">
        <f t="shared" si="13"/>
        <v>430.78207159153385</v>
      </c>
      <c r="Z65" s="65">
        <f t="shared" si="13"/>
        <v>866.92433280099272</v>
      </c>
      <c r="AA65" s="65">
        <f t="shared" si="13"/>
        <v>1215.7097930851214</v>
      </c>
      <c r="AB65" s="65">
        <f t="shared" si="13"/>
        <v>1113.9606551346678</v>
      </c>
      <c r="AC65" s="65">
        <f t="shared" si="13"/>
        <v>156.77982327888822</v>
      </c>
      <c r="AD65" s="65">
        <f t="shared" si="13"/>
        <v>-39.50670440038175</v>
      </c>
      <c r="AE65" s="65">
        <f t="shared" si="13"/>
        <v>-16.072373781369151</v>
      </c>
      <c r="AF65" s="65">
        <f t="shared" si="13"/>
        <v>-237.26487106487343</v>
      </c>
      <c r="AG65" s="65">
        <f t="shared" si="13"/>
        <v>-169.14231205872193</v>
      </c>
      <c r="AH65" s="65">
        <f t="shared" si="13"/>
        <v>-421.15059748228464</v>
      </c>
      <c r="AI65" s="65">
        <f t="shared" si="13"/>
        <v>-106.88314806828384</v>
      </c>
      <c r="AJ65" s="65">
        <f t="shared" si="13"/>
        <v>-171.61719512294576</v>
      </c>
      <c r="AK65" s="65">
        <f t="shared" si="13"/>
        <v>-657.91643244391889</v>
      </c>
      <c r="AL65" s="65">
        <f t="shared" si="13"/>
        <v>-711.73586525151904</v>
      </c>
      <c r="AM65" s="65">
        <f t="shared" si="13"/>
        <v>0.1999999999998181</v>
      </c>
      <c r="AN65" s="65">
        <f t="shared" si="13"/>
        <v>2.2563027798307758</v>
      </c>
      <c r="AO65" s="65">
        <f t="shared" si="13"/>
        <v>1.4817055915516448</v>
      </c>
      <c r="AP65" s="65">
        <f t="shared" si="13"/>
        <v>2.890789341266327</v>
      </c>
      <c r="AQ65" s="65">
        <f t="shared" si="13"/>
        <v>1.6973380910635569</v>
      </c>
      <c r="AR65" s="65">
        <f t="shared" si="13"/>
        <v>2.919044027889413</v>
      </c>
      <c r="AS65" s="65">
        <f t="shared" si="13"/>
        <v>2.124906215210558</v>
      </c>
      <c r="AT65" s="65">
        <f t="shared" si="13"/>
        <v>0.76775595899607652</v>
      </c>
      <c r="AU65" s="65">
        <f t="shared" si="13"/>
        <v>2.5999999999985448</v>
      </c>
      <c r="AV65" s="65">
        <f t="shared" si="13"/>
        <v>1.068778584523443</v>
      </c>
      <c r="AW65" s="65">
        <f t="shared" si="13"/>
        <v>-0.13314360649337686</v>
      </c>
      <c r="AX65" s="65">
        <f t="shared" si="13"/>
        <v>0.46394210389507862</v>
      </c>
      <c r="AY65" s="65">
        <f t="shared" si="13"/>
        <v>1.0622679375228472</v>
      </c>
      <c r="AZ65" s="65">
        <f t="shared" si="13"/>
        <v>-0.53977826582195121</v>
      </c>
    </row>
    <row r="66" spans="1:52" s="63" customFormat="1">
      <c r="A66" s="63" t="s">
        <v>71</v>
      </c>
      <c r="B66" s="63" t="s">
        <v>65</v>
      </c>
      <c r="C66" s="65">
        <f t="shared" si="6"/>
        <v>0</v>
      </c>
      <c r="D66" s="65">
        <f t="shared" si="6"/>
        <v>-0.36500000000010857</v>
      </c>
      <c r="E66" s="65">
        <f t="shared" si="6"/>
        <v>3.3823769101923062</v>
      </c>
      <c r="F66" s="65">
        <f t="shared" si="6"/>
        <v>7.1165671324368986</v>
      </c>
      <c r="G66" s="65">
        <f t="shared" ref="G66:AZ66" si="14">G60-G$53</f>
        <v>10.584542062926317</v>
      </c>
      <c r="H66" s="65">
        <f t="shared" si="14"/>
        <v>14.444399745124201</v>
      </c>
      <c r="I66" s="65">
        <f t="shared" si="14"/>
        <v>20.00076598898147</v>
      </c>
      <c r="J66" s="65">
        <f t="shared" si="14"/>
        <v>24.429186072425352</v>
      </c>
      <c r="K66" s="65">
        <f t="shared" si="14"/>
        <v>30.725894924219347</v>
      </c>
      <c r="L66" s="65">
        <f t="shared" si="14"/>
        <v>36.155676962075859</v>
      </c>
      <c r="M66" s="65">
        <f t="shared" si="14"/>
        <v>43.644363126161693</v>
      </c>
      <c r="N66" s="65">
        <f t="shared" si="14"/>
        <v>50.756969444953938</v>
      </c>
      <c r="O66" s="65">
        <f t="shared" si="14"/>
        <v>58.829441039478752</v>
      </c>
      <c r="P66" s="65">
        <f t="shared" si="14"/>
        <v>68.214221847895942</v>
      </c>
      <c r="Q66" s="65">
        <f t="shared" si="14"/>
        <v>78.281046424491706</v>
      </c>
      <c r="R66" s="65">
        <f t="shared" si="14"/>
        <v>88.417769083797339</v>
      </c>
      <c r="S66" s="65">
        <f t="shared" si="14"/>
        <v>100.85130559137451</v>
      </c>
      <c r="T66" s="65">
        <f t="shared" si="14"/>
        <v>113.51719540084559</v>
      </c>
      <c r="U66" s="65">
        <f t="shared" si="14"/>
        <v>126.70670840284265</v>
      </c>
      <c r="V66" s="65">
        <f t="shared" si="14"/>
        <v>141.89993209577074</v>
      </c>
      <c r="W66" s="65">
        <f t="shared" si="14"/>
        <v>315.1777521755173</v>
      </c>
      <c r="X66" s="65">
        <f t="shared" si="14"/>
        <v>170.87127734836599</v>
      </c>
      <c r="Y66" s="65">
        <f t="shared" si="14"/>
        <v>430.78207159154044</v>
      </c>
      <c r="Z66" s="65">
        <f t="shared" si="14"/>
        <v>866.92433280099999</v>
      </c>
      <c r="AA66" s="65">
        <f t="shared" si="14"/>
        <v>1215.7097930851296</v>
      </c>
      <c r="AB66" s="65">
        <f t="shared" si="14"/>
        <v>1113.960655134676</v>
      </c>
      <c r="AC66" s="65">
        <f t="shared" si="14"/>
        <v>156.77982327889458</v>
      </c>
      <c r="AD66" s="65">
        <f t="shared" si="14"/>
        <v>-39.506704400375384</v>
      </c>
      <c r="AE66" s="65">
        <f t="shared" si="14"/>
        <v>0</v>
      </c>
      <c r="AF66" s="65">
        <f t="shared" si="14"/>
        <v>-0.39999999999827196</v>
      </c>
      <c r="AG66" s="65">
        <f t="shared" si="14"/>
        <v>0</v>
      </c>
      <c r="AH66" s="65">
        <f t="shared" si="14"/>
        <v>1.2000000000002728</v>
      </c>
      <c r="AI66" s="65">
        <f t="shared" si="14"/>
        <v>0</v>
      </c>
      <c r="AJ66" s="65">
        <f t="shared" si="14"/>
        <v>0.19999999999822649</v>
      </c>
      <c r="AK66" s="65">
        <f t="shared" si="14"/>
        <v>1.6000000000008185</v>
      </c>
      <c r="AL66" s="65">
        <f t="shared" si="14"/>
        <v>0.19999999999959073</v>
      </c>
      <c r="AM66" s="65">
        <f t="shared" si="14"/>
        <v>0.19999999999845386</v>
      </c>
      <c r="AN66" s="65">
        <f t="shared" si="14"/>
        <v>2.2563027798294115</v>
      </c>
      <c r="AO66" s="65">
        <f t="shared" si="14"/>
        <v>1.4817055915502806</v>
      </c>
      <c r="AP66" s="65">
        <f t="shared" si="14"/>
        <v>2.8907893412649628</v>
      </c>
      <c r="AQ66" s="65">
        <f t="shared" si="14"/>
        <v>1.6973380910621927</v>
      </c>
      <c r="AR66" s="65">
        <f t="shared" si="14"/>
        <v>2.9190440278880487</v>
      </c>
      <c r="AS66" s="65">
        <f t="shared" si="14"/>
        <v>2.124906215208739</v>
      </c>
      <c r="AT66" s="65">
        <f t="shared" si="14"/>
        <v>0.76775595899425753</v>
      </c>
      <c r="AU66" s="65">
        <f t="shared" si="14"/>
        <v>2.5999999999962711</v>
      </c>
      <c r="AV66" s="65">
        <f t="shared" si="14"/>
        <v>1.068778584521624</v>
      </c>
      <c r="AW66" s="65">
        <f t="shared" si="14"/>
        <v>-0.13314360649519585</v>
      </c>
      <c r="AX66" s="65">
        <f t="shared" si="14"/>
        <v>0.46394210389280488</v>
      </c>
      <c r="AY66" s="65">
        <f t="shared" si="14"/>
        <v>1.0622679375205735</v>
      </c>
      <c r="AZ66" s="65">
        <f t="shared" si="14"/>
        <v>-0.5397782658237702</v>
      </c>
    </row>
    <row r="67" spans="1:52" s="35" customFormat="1">
      <c r="A67" s="35" t="s">
        <v>63</v>
      </c>
      <c r="B67" s="35" t="s">
        <v>68</v>
      </c>
      <c r="C67" s="36"/>
      <c r="D67" s="36"/>
      <c r="E67" s="36"/>
      <c r="F67" s="36"/>
      <c r="G67" s="36"/>
      <c r="H67" s="36"/>
      <c r="I67" s="67">
        <f>I81-1200</f>
        <v>1237</v>
      </c>
      <c r="J67" s="36"/>
      <c r="K67" s="36"/>
      <c r="L67" s="36"/>
      <c r="M67" s="36"/>
      <c r="N67" s="36"/>
      <c r="O67" s="36"/>
      <c r="P67" s="67">
        <f>P81-1500</f>
        <v>2316</v>
      </c>
      <c r="Q67" s="36"/>
      <c r="R67" s="36"/>
      <c r="S67" s="36"/>
      <c r="T67" s="36"/>
      <c r="U67" s="36"/>
      <c r="V67" s="67">
        <f>V81-4900</f>
        <v>3004</v>
      </c>
      <c r="W67" s="46"/>
      <c r="X67" s="36"/>
      <c r="Y67" s="36"/>
      <c r="Z67" s="36"/>
      <c r="AA67" s="36"/>
      <c r="AB67" s="36">
        <f>AB81-5500</f>
        <v>4114</v>
      </c>
      <c r="AC67" s="36"/>
    </row>
    <row r="68" spans="1:52" s="63" customFormat="1"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4"/>
      <c r="X68" s="65"/>
      <c r="Y68" s="65"/>
      <c r="Z68" s="65"/>
      <c r="AA68" s="65"/>
      <c r="AB68" s="65"/>
      <c r="AC68" s="65"/>
    </row>
    <row r="69" spans="1:52" s="48" customFormat="1">
      <c r="A69" s="48" t="s">
        <v>52</v>
      </c>
      <c r="B69" s="50" t="s">
        <v>1</v>
      </c>
      <c r="C69" s="47">
        <v>0</v>
      </c>
      <c r="D69" s="47">
        <v>3.5000000000000003E-2</v>
      </c>
      <c r="E69" s="47">
        <v>3.8199999999999998E-2</v>
      </c>
      <c r="F69" s="47">
        <v>3.8199999999999998E-2</v>
      </c>
      <c r="G69" s="47">
        <v>3.8199999999999998E-2</v>
      </c>
      <c r="H69" s="47">
        <v>3.8199999999999998E-2</v>
      </c>
      <c r="I69" s="47">
        <v>3.8199999999999998E-2</v>
      </c>
      <c r="J69" s="47">
        <v>3.8199999999999998E-2</v>
      </c>
      <c r="K69" s="47">
        <v>3.8199999999999998E-2</v>
      </c>
      <c r="L69" s="47">
        <v>3.8199999999999998E-2</v>
      </c>
      <c r="M69" s="47">
        <v>3.8199999999999998E-2</v>
      </c>
      <c r="N69" s="47">
        <v>3.8199999999999998E-2</v>
      </c>
      <c r="O69" s="47">
        <v>3.8199999999999998E-2</v>
      </c>
      <c r="P69" s="47">
        <v>3.8199999999999998E-2</v>
      </c>
      <c r="Q69" s="47">
        <v>3.8199999999999998E-2</v>
      </c>
      <c r="R69" s="47">
        <v>3.8199999999999998E-2</v>
      </c>
      <c r="S69" s="47">
        <v>3.8199999999999998E-2</v>
      </c>
      <c r="T69" s="47">
        <v>3.8199999999999998E-2</v>
      </c>
      <c r="U69" s="47">
        <v>3.8199999999999998E-2</v>
      </c>
      <c r="V69" s="47">
        <v>3.8199999999999998E-2</v>
      </c>
      <c r="W69" s="47">
        <v>-8.1600000000000006E-2</v>
      </c>
      <c r="X69" s="47">
        <v>2.35E-2</v>
      </c>
      <c r="Y69" s="47">
        <v>-6.2799999999999995E-2</v>
      </c>
      <c r="Z69" s="47">
        <v>-3.5999999999999997E-2</v>
      </c>
      <c r="AA69" s="57">
        <v>-0.11</v>
      </c>
      <c r="AB69" s="47">
        <v>2.2599999999999999E-2</v>
      </c>
      <c r="AC69" s="58">
        <v>0.20580000000000001</v>
      </c>
      <c r="AD69" s="47">
        <v>-5.21E-2</v>
      </c>
      <c r="AE69" s="47">
        <v>9.6299999999999997E-2</v>
      </c>
      <c r="AF69" s="58">
        <v>0.161</v>
      </c>
      <c r="AG69" s="58">
        <v>0.1053</v>
      </c>
      <c r="AH69" s="47">
        <v>-2.75E-2</v>
      </c>
      <c r="AI69" s="47">
        <v>-0.2399</v>
      </c>
      <c r="AJ69" s="47">
        <v>-4.3299999999999998E-2</v>
      </c>
      <c r="AK69" s="47">
        <v>3.85E-2</v>
      </c>
      <c r="AL69" s="47">
        <v>-7.0300000000000001E-2</v>
      </c>
      <c r="AM69" s="47">
        <v>8.3900000000000002E-2</v>
      </c>
      <c r="AN69" s="47">
        <v>5.3E-3</v>
      </c>
      <c r="AO69" s="47">
        <v>2.4E-2</v>
      </c>
      <c r="AP69" s="47">
        <v>8.3999999999999995E-3</v>
      </c>
      <c r="AQ69" s="47">
        <v>6.0000000000000001E-3</v>
      </c>
      <c r="AR69" s="47">
        <v>1.9800000000000002E-2</v>
      </c>
      <c r="AS69" s="47">
        <v>5.1999999999999998E-3</v>
      </c>
      <c r="AT69" s="47">
        <v>-1E-3</v>
      </c>
      <c r="AU69" s="47">
        <v>9.1000000000000004E-3</v>
      </c>
      <c r="AV69" s="47">
        <v>-5.1999999999999998E-3</v>
      </c>
      <c r="AW69" s="47">
        <v>5.7999999999999996E-3</v>
      </c>
      <c r="AX69" s="47">
        <v>8.6999999999999994E-3</v>
      </c>
      <c r="AY69" s="47">
        <v>5.0000000000000001E-3</v>
      </c>
      <c r="AZ69" s="47">
        <v>6.1000000000000004E-3</v>
      </c>
    </row>
    <row r="70" spans="1:52" s="51" customFormat="1">
      <c r="A70" s="51" t="s">
        <v>53</v>
      </c>
      <c r="B70" s="50" t="s">
        <v>1</v>
      </c>
      <c r="C70" s="53">
        <v>0</v>
      </c>
      <c r="D70" s="53">
        <v>3.5000000000000003E-2</v>
      </c>
      <c r="E70" s="53">
        <v>3.7100000000000001E-2</v>
      </c>
      <c r="F70" s="53">
        <v>3.7100000000000001E-2</v>
      </c>
      <c r="G70" s="53">
        <v>3.7100000000000001E-2</v>
      </c>
      <c r="H70" s="53">
        <v>3.7100000000000001E-2</v>
      </c>
      <c r="I70" s="53">
        <v>3.7100000000000001E-2</v>
      </c>
      <c r="J70" s="53">
        <v>3.7100000000000001E-2</v>
      </c>
      <c r="K70" s="53">
        <v>3.7100000000000001E-2</v>
      </c>
      <c r="L70" s="53">
        <v>3.7100000000000001E-2</v>
      </c>
      <c r="M70" s="53">
        <v>3.7100000000000001E-2</v>
      </c>
      <c r="N70" s="53">
        <v>3.7100000000000001E-2</v>
      </c>
      <c r="O70" s="53">
        <v>3.7100000000000001E-2</v>
      </c>
      <c r="P70" s="53">
        <v>3.7100000000000001E-2</v>
      </c>
      <c r="Q70" s="53">
        <v>3.7100000000000001E-2</v>
      </c>
      <c r="R70" s="53">
        <v>3.7100000000000001E-2</v>
      </c>
      <c r="S70" s="53">
        <v>3.7100000000000001E-2</v>
      </c>
      <c r="T70" s="53">
        <v>3.7100000000000001E-2</v>
      </c>
      <c r="U70" s="53">
        <v>3.7100000000000001E-2</v>
      </c>
      <c r="V70" s="53">
        <v>3.7100000000000001E-2</v>
      </c>
      <c r="W70" s="55">
        <v>-0.2235</v>
      </c>
      <c r="X70" s="55">
        <v>-0.1147</v>
      </c>
      <c r="Y70" s="53">
        <v>8.7800000000000003E-2</v>
      </c>
      <c r="Z70" s="37">
        <v>0.2979</v>
      </c>
      <c r="AA70" s="53">
        <v>1.44E-2</v>
      </c>
      <c r="AB70" s="53">
        <v>3.3700000000000001E-2</v>
      </c>
      <c r="AC70" s="53">
        <v>-7.3800000000000004E-2</v>
      </c>
      <c r="AD70" s="53">
        <v>-4.3499999999999997E-2</v>
      </c>
      <c r="AE70" s="53">
        <v>-0.12820000000000001</v>
      </c>
      <c r="AF70" s="53">
        <v>2.8400000000000002E-2</v>
      </c>
      <c r="AG70" s="53">
        <v>0.25230000000000002</v>
      </c>
      <c r="AH70" s="53">
        <v>-5.8500000000000003E-2</v>
      </c>
      <c r="AI70" s="53">
        <v>0.1074</v>
      </c>
      <c r="AJ70" s="53">
        <v>0.1701</v>
      </c>
      <c r="AK70" s="53">
        <v>0.107</v>
      </c>
      <c r="AL70" s="53">
        <v>-2.69E-2</v>
      </c>
      <c r="AM70" s="53">
        <v>-0.29430000000000001</v>
      </c>
      <c r="AN70" s="53">
        <v>5.3E-3</v>
      </c>
      <c r="AO70" s="53">
        <v>2.4E-2</v>
      </c>
      <c r="AP70" s="53">
        <v>8.3999999999999995E-3</v>
      </c>
      <c r="AQ70" s="53">
        <v>6.0000000000000001E-3</v>
      </c>
      <c r="AR70" s="53">
        <v>1.9800000000000002E-2</v>
      </c>
      <c r="AS70" s="53">
        <v>5.1999999999999998E-3</v>
      </c>
      <c r="AT70" s="53">
        <v>-1E-3</v>
      </c>
      <c r="AU70" s="53">
        <v>9.1000000000000004E-3</v>
      </c>
      <c r="AV70" s="53">
        <v>-5.1999999999999998E-3</v>
      </c>
      <c r="AW70" s="53">
        <v>5.7999999999999996E-3</v>
      </c>
      <c r="AX70" s="53">
        <v>8.6999999999999994E-3</v>
      </c>
      <c r="AY70" s="53">
        <v>5.0000000000000001E-3</v>
      </c>
      <c r="AZ70" s="53">
        <v>6.1000000000000004E-3</v>
      </c>
    </row>
    <row r="71" spans="1:52" s="51" customFormat="1">
      <c r="A71" s="51" t="s">
        <v>59</v>
      </c>
      <c r="B71" s="54" t="s">
        <v>1</v>
      </c>
      <c r="C71" s="45">
        <v>0</v>
      </c>
      <c r="D71" s="45">
        <v>3.5000000000000003E-2</v>
      </c>
      <c r="E71" s="45">
        <v>4.1344906852961986E-2</v>
      </c>
      <c r="F71" s="45">
        <v>4.1344906852961986E-2</v>
      </c>
      <c r="G71" s="45">
        <v>4.1344906852961986E-2</v>
      </c>
      <c r="H71" s="45">
        <v>4.1344906852961986E-2</v>
      </c>
      <c r="I71" s="45">
        <v>4.1344906852961986E-2</v>
      </c>
      <c r="J71" s="45">
        <v>4.1344906852961986E-2</v>
      </c>
      <c r="K71" s="45">
        <v>4.1344906852961986E-2</v>
      </c>
      <c r="L71" s="45">
        <v>4.1344906852961986E-2</v>
      </c>
      <c r="M71" s="45">
        <v>4.1344906852961986E-2</v>
      </c>
      <c r="N71" s="45">
        <v>4.1344906852961986E-2</v>
      </c>
      <c r="O71" s="45">
        <v>4.1344906852961986E-2</v>
      </c>
      <c r="P71" s="45">
        <v>4.1344906852961986E-2</v>
      </c>
      <c r="Q71" s="45">
        <v>4.1344906852961986E-2</v>
      </c>
      <c r="R71" s="45">
        <v>4.1344906852961986E-2</v>
      </c>
      <c r="S71" s="45">
        <v>4.1344906852961986E-2</v>
      </c>
      <c r="T71" s="45">
        <v>4.1344906852961986E-2</v>
      </c>
      <c r="U71" s="45">
        <v>4.1344906852961986E-2</v>
      </c>
      <c r="V71" s="45">
        <v>4.1344906852961986E-2</v>
      </c>
      <c r="W71" s="56">
        <v>-0.30695805559704037</v>
      </c>
      <c r="X71" s="45">
        <v>1.2411933743795057E-2</v>
      </c>
      <c r="Y71" s="44">
        <v>0.20221663944622892</v>
      </c>
      <c r="Z71" s="45">
        <v>-4.2584777879072319E-2</v>
      </c>
      <c r="AA71" s="45">
        <v>0.10098441016972365</v>
      </c>
      <c r="AB71" s="44">
        <v>0.14267097497629211</v>
      </c>
      <c r="AC71" s="44">
        <v>7.9179175339546312E-2</v>
      </c>
      <c r="AD71" s="45">
        <v>-2.7965356367571321E-2</v>
      </c>
      <c r="AE71" s="45">
        <v>-0.22468565938019844</v>
      </c>
      <c r="AF71" s="45">
        <v>-4.3742053017543261E-2</v>
      </c>
      <c r="AG71" s="45">
        <v>2.8065041789747766E-2</v>
      </c>
      <c r="AH71" s="45">
        <v>-6.1914263320413047E-2</v>
      </c>
      <c r="AI71" s="45">
        <v>3.5866945347847942E-2</v>
      </c>
      <c r="AJ71" s="45">
        <v>-5.5417732503284668E-2</v>
      </c>
      <c r="AK71" s="45">
        <v>0.1401614541317282</v>
      </c>
      <c r="AL71" s="45">
        <v>-2.2546347053774323E-2</v>
      </c>
      <c r="AM71" s="45">
        <v>4.8794441481144646E-2</v>
      </c>
      <c r="AN71" s="45">
        <v>5.290262494306551E-3</v>
      </c>
      <c r="AO71" s="45">
        <v>2.4048797560123542E-2</v>
      </c>
      <c r="AP71" s="45">
        <v>8.3976174201726914E-3</v>
      </c>
      <c r="AQ71" s="45">
        <v>6.0036796746391792E-3</v>
      </c>
      <c r="AR71" s="45">
        <v>1.9780537106554353E-2</v>
      </c>
      <c r="AS71" s="45">
        <v>5.2385671810849903E-3</v>
      </c>
      <c r="AT71" s="45">
        <v>-1.0225352112677364E-3</v>
      </c>
      <c r="AU71" s="45">
        <v>9.1224718535874647E-3</v>
      </c>
      <c r="AV71" s="45">
        <v>-5.2451861010044658E-3</v>
      </c>
      <c r="AW71" s="45">
        <v>5.8033416015357614E-3</v>
      </c>
      <c r="AX71" s="45">
        <v>8.7478479363451329E-3</v>
      </c>
      <c r="AY71" s="45">
        <v>4.9817796023800091E-3</v>
      </c>
      <c r="AZ71" s="45">
        <v>6.0586588332489262E-3</v>
      </c>
    </row>
    <row r="72" spans="1:52" s="51" customFormat="1">
      <c r="A72" s="51" t="s">
        <v>70</v>
      </c>
      <c r="B72" s="54" t="s">
        <v>1</v>
      </c>
      <c r="C72" s="45">
        <v>0</v>
      </c>
      <c r="D72" s="45">
        <v>3.5000000000000003E-2</v>
      </c>
      <c r="E72" s="45">
        <v>4.0661912742811286E-2</v>
      </c>
      <c r="F72" s="45">
        <v>4.0661912742811286E-2</v>
      </c>
      <c r="G72" s="45">
        <v>4.0661912742811286E-2</v>
      </c>
      <c r="H72" s="45">
        <v>4.0661912742811286E-2</v>
      </c>
      <c r="I72" s="45">
        <v>4.0661912742811286E-2</v>
      </c>
      <c r="J72" s="45">
        <v>4.0661912742811286E-2</v>
      </c>
      <c r="K72" s="45">
        <v>4.0661912742811286E-2</v>
      </c>
      <c r="L72" s="45">
        <v>4.0661912742811286E-2</v>
      </c>
      <c r="M72" s="45">
        <v>4.0661912742811286E-2</v>
      </c>
      <c r="N72" s="45">
        <v>4.0661912742811286E-2</v>
      </c>
      <c r="O72" s="45">
        <v>4.0661912742811286E-2</v>
      </c>
      <c r="P72" s="45">
        <v>4.0661912742811286E-2</v>
      </c>
      <c r="Q72" s="45">
        <v>4.0661912742811286E-2</v>
      </c>
      <c r="R72" s="45">
        <v>4.0661912742811286E-2</v>
      </c>
      <c r="S72" s="45">
        <v>4.0661912742811286E-2</v>
      </c>
      <c r="T72" s="45">
        <v>4.0661912742811286E-2</v>
      </c>
      <c r="U72" s="45">
        <v>4.0661912742811286E-2</v>
      </c>
      <c r="V72" s="45">
        <v>4.0661912742811286E-2</v>
      </c>
      <c r="W72" s="56">
        <v>-0.16193021064305591</v>
      </c>
      <c r="X72" s="45">
        <v>-4.5493398658428302E-2</v>
      </c>
      <c r="Y72" s="44">
        <v>9.4292303879566317E-2</v>
      </c>
      <c r="Z72" s="45">
        <v>0.1317527419938275</v>
      </c>
      <c r="AA72" s="45">
        <v>9.6197303962648084E-2</v>
      </c>
      <c r="AB72" s="44">
        <v>-1.9343487776645175E-2</v>
      </c>
      <c r="AC72" s="44">
        <v>-0.22539451892764673</v>
      </c>
      <c r="AD72" s="45">
        <v>-5.3175606754045118E-2</v>
      </c>
      <c r="AE72" s="45">
        <v>1.3150375613727415E-2</v>
      </c>
      <c r="AF72" s="45">
        <v>-4.5812450243524303E-2</v>
      </c>
      <c r="AG72" s="45">
        <v>4.6570967038088718E-2</v>
      </c>
      <c r="AH72" s="45">
        <v>-7.0866008521971321E-2</v>
      </c>
      <c r="AI72" s="45">
        <v>0.11129281387593935</v>
      </c>
      <c r="AJ72" s="45">
        <v>5.7593120320462987E-3</v>
      </c>
      <c r="AK72" s="45">
        <v>-0.10159939638919352</v>
      </c>
      <c r="AL72" s="45">
        <v>-1.3027026479977293E-2</v>
      </c>
      <c r="AM72" s="45">
        <v>0.21190008985218717</v>
      </c>
      <c r="AN72" s="45">
        <v>5.2902624943045031E-3</v>
      </c>
      <c r="AO72" s="45">
        <v>2.4048797560123542E-2</v>
      </c>
      <c r="AP72" s="45">
        <v>8.3976174201726914E-3</v>
      </c>
      <c r="AQ72" s="45">
        <v>6.0036796746391792E-3</v>
      </c>
      <c r="AR72" s="45">
        <v>1.9780537106554353E-2</v>
      </c>
      <c r="AS72" s="45">
        <v>5.2385671810849903E-3</v>
      </c>
      <c r="AT72" s="45">
        <v>-1.0225352112677364E-3</v>
      </c>
      <c r="AU72" s="45">
        <v>9.122471853589208E-3</v>
      </c>
      <c r="AV72" s="45">
        <v>-5.2451861010044658E-3</v>
      </c>
      <c r="AW72" s="45">
        <v>5.8033416015357614E-3</v>
      </c>
      <c r="AX72" s="45">
        <v>8.7478479363451329E-3</v>
      </c>
      <c r="AY72" s="45">
        <v>4.9817796023800091E-3</v>
      </c>
      <c r="AZ72" s="45">
        <v>6.0586588332489262E-3</v>
      </c>
    </row>
    <row r="73" spans="1:52" s="35" customFormat="1">
      <c r="A73" s="51" t="s">
        <v>72</v>
      </c>
      <c r="B73" s="35" t="s">
        <v>1</v>
      </c>
      <c r="C73" s="27">
        <v>0</v>
      </c>
      <c r="D73" s="27">
        <v>3.5000000000000003E-2</v>
      </c>
      <c r="E73" s="27">
        <v>4.1693828738119408E-2</v>
      </c>
      <c r="F73" s="27">
        <v>4.1693828738119408E-2</v>
      </c>
      <c r="G73" s="27">
        <v>4.1693828738119408E-2</v>
      </c>
      <c r="H73" s="27">
        <v>4.1693828738119408E-2</v>
      </c>
      <c r="I73" s="27">
        <v>4.1693828738119408E-2</v>
      </c>
      <c r="J73" s="27">
        <v>4.1693828738119408E-2</v>
      </c>
      <c r="K73" s="27">
        <v>4.1693828738119408E-2</v>
      </c>
      <c r="L73" s="27">
        <v>4.1693828738119408E-2</v>
      </c>
      <c r="M73" s="27">
        <v>4.1693828738119408E-2</v>
      </c>
      <c r="N73" s="27">
        <v>4.1693828738119408E-2</v>
      </c>
      <c r="O73" s="27">
        <v>4.1693828738119408E-2</v>
      </c>
      <c r="P73" s="27">
        <v>4.1693828738119408E-2</v>
      </c>
      <c r="Q73" s="27">
        <v>4.1693828738119408E-2</v>
      </c>
      <c r="R73" s="27">
        <v>4.1693828738119408E-2</v>
      </c>
      <c r="S73" s="27">
        <v>4.1693828738119408E-2</v>
      </c>
      <c r="T73" s="27">
        <v>4.1693828738119408E-2</v>
      </c>
      <c r="U73" s="27">
        <v>4.1693828738119408E-2</v>
      </c>
      <c r="V73" s="27">
        <v>4.1693828738119408E-2</v>
      </c>
      <c r="W73" s="27">
        <v>-0.17674870297175904</v>
      </c>
      <c r="X73" s="27">
        <v>-4.5493398658428302E-2</v>
      </c>
      <c r="Y73" s="27">
        <v>9.4292303879566317E-2</v>
      </c>
      <c r="Z73" s="27">
        <v>0.1317527419938275</v>
      </c>
      <c r="AA73" s="27">
        <v>9.6197303962648084E-2</v>
      </c>
      <c r="AB73" s="27">
        <v>-1.9343487776645175E-2</v>
      </c>
      <c r="AC73" s="27">
        <v>-0.22539451892764673</v>
      </c>
      <c r="AD73" s="27">
        <v>-5.3175606754045118E-2</v>
      </c>
      <c r="AE73" s="27">
        <v>1.8102957721600362E-2</v>
      </c>
      <c r="AF73" s="27">
        <v>2.0368562563875963E-2</v>
      </c>
      <c r="AG73" s="27">
        <v>2.2900975344425759E-2</v>
      </c>
      <c r="AH73" s="27">
        <v>2.7835462307065698E-3</v>
      </c>
      <c r="AI73" s="27">
        <v>9.8279904284412078E-3</v>
      </c>
      <c r="AJ73" s="27">
        <v>2.2767761569943527E-2</v>
      </c>
      <c r="AK73" s="27">
        <v>2.9625950244478803E-2</v>
      </c>
      <c r="AL73" s="27">
        <v>3.8740003746408607E-4</v>
      </c>
      <c r="AM73" s="27">
        <v>-4.0038036134329991E-3</v>
      </c>
      <c r="AN73" s="27">
        <v>5.2902624943045031E-3</v>
      </c>
      <c r="AO73" s="27">
        <v>2.4048797560123542E-2</v>
      </c>
      <c r="AP73" s="27">
        <v>8.3976174201726914E-3</v>
      </c>
      <c r="AQ73" s="27">
        <v>6.0036796746391792E-3</v>
      </c>
      <c r="AR73" s="27">
        <v>1.9780537106554353E-2</v>
      </c>
      <c r="AS73" s="27">
        <v>5.2385671810849903E-3</v>
      </c>
      <c r="AT73" s="27">
        <v>-1.0225352112677364E-3</v>
      </c>
      <c r="AU73" s="27">
        <v>9.122471853589208E-3</v>
      </c>
      <c r="AV73" s="27">
        <v>-5.2451861010044658E-3</v>
      </c>
      <c r="AW73" s="27">
        <v>5.8033416015357614E-3</v>
      </c>
      <c r="AX73" s="27">
        <v>8.7478479363451329E-3</v>
      </c>
      <c r="AY73" s="27">
        <v>4.9817796023800091E-3</v>
      </c>
      <c r="AZ73" s="27">
        <v>6.0586588332489262E-3</v>
      </c>
    </row>
    <row r="74" spans="1:52" s="63" customFormat="1"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</row>
    <row r="75" spans="1:52" s="25" customFormat="1">
      <c r="C75" s="25">
        <v>2013</v>
      </c>
      <c r="D75" s="25">
        <v>2014</v>
      </c>
      <c r="E75" s="25">
        <v>2015</v>
      </c>
      <c r="F75" s="25">
        <v>2016</v>
      </c>
      <c r="G75" s="25">
        <v>2017</v>
      </c>
      <c r="H75" s="25">
        <v>2018</v>
      </c>
      <c r="I75" s="25">
        <v>2019</v>
      </c>
      <c r="J75" s="25">
        <v>2020</v>
      </c>
      <c r="K75" s="25">
        <v>2021</v>
      </c>
      <c r="L75" s="25">
        <v>2022</v>
      </c>
      <c r="M75" s="25">
        <v>2023</v>
      </c>
      <c r="N75" s="25">
        <v>2024</v>
      </c>
      <c r="O75" s="25">
        <v>2025</v>
      </c>
      <c r="P75" s="25">
        <v>2026</v>
      </c>
      <c r="Q75" s="25">
        <v>2027</v>
      </c>
      <c r="R75" s="25">
        <v>2028</v>
      </c>
      <c r="S75" s="25">
        <v>2029</v>
      </c>
      <c r="T75" s="25">
        <v>2030</v>
      </c>
      <c r="U75" s="25">
        <v>2031</v>
      </c>
      <c r="V75" s="25">
        <v>2032</v>
      </c>
      <c r="W75" s="25">
        <v>2033</v>
      </c>
      <c r="X75" s="25">
        <v>2034</v>
      </c>
      <c r="Y75" s="25">
        <v>2035</v>
      </c>
      <c r="Z75" s="25">
        <v>2036</v>
      </c>
      <c r="AA75" s="25">
        <v>2037</v>
      </c>
      <c r="AB75" s="25">
        <v>2038</v>
      </c>
      <c r="AC75" s="25">
        <v>2039</v>
      </c>
      <c r="AD75" s="25">
        <v>2040</v>
      </c>
      <c r="AE75" s="25">
        <v>2041</v>
      </c>
      <c r="AF75" s="25">
        <v>2042</v>
      </c>
      <c r="AG75" s="25">
        <v>2043</v>
      </c>
      <c r="AH75" s="25">
        <v>2044</v>
      </c>
      <c r="AI75" s="25">
        <v>2045</v>
      </c>
      <c r="AJ75" s="25">
        <v>2046</v>
      </c>
      <c r="AK75" s="25">
        <v>2047</v>
      </c>
      <c r="AL75" s="25">
        <v>2048</v>
      </c>
      <c r="AM75" s="25">
        <v>2049</v>
      </c>
      <c r="AN75" s="25">
        <v>2050</v>
      </c>
      <c r="AO75" s="25">
        <v>2051</v>
      </c>
      <c r="AP75" s="25">
        <v>2052</v>
      </c>
      <c r="AQ75" s="25">
        <v>2053</v>
      </c>
      <c r="AR75" s="25">
        <v>2054</v>
      </c>
      <c r="AS75" s="25">
        <v>2055</v>
      </c>
      <c r="AT75" s="25">
        <v>2056</v>
      </c>
      <c r="AU75" s="25">
        <v>2057</v>
      </c>
      <c r="AV75" s="25">
        <v>2058</v>
      </c>
      <c r="AW75" s="25">
        <v>2059</v>
      </c>
      <c r="AX75" s="25">
        <v>2060</v>
      </c>
      <c r="AY75" s="25">
        <v>2061</v>
      </c>
      <c r="AZ75" s="25">
        <v>2062</v>
      </c>
    </row>
    <row r="76" spans="1:52" s="20" customFormat="1">
      <c r="A76" s="35" t="s">
        <v>52</v>
      </c>
      <c r="B76" s="20" t="s">
        <v>2</v>
      </c>
      <c r="C76" s="52">
        <v>2442</v>
      </c>
      <c r="D76" s="52">
        <v>2504.6350000000002</v>
      </c>
      <c r="E76" s="52">
        <v>2372.8388464964146</v>
      </c>
      <c r="F76" s="52">
        <v>2516.6992829004826</v>
      </c>
      <c r="G76" s="52">
        <v>2546.763790667489</v>
      </c>
      <c r="H76" s="52">
        <v>2602.5701917839679</v>
      </c>
      <c r="I76" s="52">
        <v>2713.0062591267106</v>
      </c>
      <c r="J76" s="52">
        <v>2870.7167914392603</v>
      </c>
      <c r="K76" s="52">
        <v>2897.1911495273098</v>
      </c>
      <c r="L76" s="52">
        <v>2865.4976120564829</v>
      </c>
      <c r="M76" s="52">
        <v>3014.7403995425639</v>
      </c>
      <c r="N76" s="52">
        <v>3325.4093109474725</v>
      </c>
      <c r="O76" s="52">
        <v>3622.6696797978398</v>
      </c>
      <c r="P76" s="52">
        <v>4017.9135116292668</v>
      </c>
      <c r="Q76" s="52">
        <v>4262.8056610343847</v>
      </c>
      <c r="R76" s="52">
        <v>4775.8904644214272</v>
      </c>
      <c r="S76" s="52">
        <v>5370.0681947529738</v>
      </c>
      <c r="T76" s="52">
        <v>6374.2918416346965</v>
      </c>
      <c r="U76" s="52">
        <v>7360.7029928009624</v>
      </c>
      <c r="V76" s="52">
        <v>7885.8135624599454</v>
      </c>
      <c r="W76" s="52">
        <v>8176.0135624599461</v>
      </c>
      <c r="X76" s="52">
        <v>8464.6135624599465</v>
      </c>
      <c r="Y76" s="52">
        <v>8749.2135624599468</v>
      </c>
      <c r="Z76" s="52">
        <v>9033.8135624599454</v>
      </c>
      <c r="AA76" s="52">
        <v>9316.4135624599458</v>
      </c>
      <c r="AB76" s="52">
        <v>9596.0135624599461</v>
      </c>
      <c r="AC76" s="52">
        <v>9872.4135624599476</v>
      </c>
      <c r="AD76" s="52">
        <v>10147.413562459948</v>
      </c>
      <c r="AE76" s="52">
        <v>10422.413562459948</v>
      </c>
      <c r="AF76" s="52">
        <v>10698.01356245995</v>
      </c>
      <c r="AG76" s="52">
        <v>10973.013562459952</v>
      </c>
      <c r="AH76" s="52">
        <v>11248.213562459952</v>
      </c>
      <c r="AI76" s="52">
        <v>11523.213562459952</v>
      </c>
      <c r="AJ76" s="52">
        <v>11798.413562459951</v>
      </c>
      <c r="AK76" s="52">
        <v>12074.01356245995</v>
      </c>
      <c r="AL76" s="52">
        <v>12342.21356245995</v>
      </c>
      <c r="AM76" s="52">
        <v>12607.413562459951</v>
      </c>
      <c r="AN76" s="52">
        <v>12869.66986523979</v>
      </c>
      <c r="AO76" s="52">
        <v>13131.151570831349</v>
      </c>
      <c r="AP76" s="52">
        <v>13389.042360172623</v>
      </c>
      <c r="AQ76" s="52">
        <v>13644.739698263696</v>
      </c>
      <c r="AR76" s="52">
        <v>13896.658742291595</v>
      </c>
      <c r="AS76" s="52">
        <v>14142.783648506815</v>
      </c>
      <c r="AT76" s="52">
        <v>14378.551404465819</v>
      </c>
      <c r="AU76" s="52">
        <v>14609.151404465818</v>
      </c>
      <c r="AV76" s="52">
        <v>14829.220183050344</v>
      </c>
      <c r="AW76" s="52">
        <v>15044.087039443852</v>
      </c>
      <c r="AX76" s="52">
        <v>15254.550981547747</v>
      </c>
      <c r="AY76" s="52">
        <v>15459.613249485272</v>
      </c>
      <c r="AZ76" s="52">
        <v>15659.07347121945</v>
      </c>
    </row>
    <row r="77" spans="1:52">
      <c r="A77" s="35" t="s">
        <v>53</v>
      </c>
      <c r="B77" t="s">
        <v>2</v>
      </c>
      <c r="C77" s="15">
        <v>2442</v>
      </c>
      <c r="D77" s="15">
        <v>2638.2894516908132</v>
      </c>
      <c r="E77" s="15">
        <v>2553.3591654471838</v>
      </c>
      <c r="F77" s="15">
        <v>2816.5104175284077</v>
      </c>
      <c r="G77" s="15">
        <v>2987.3711344863873</v>
      </c>
      <c r="H77" s="15">
        <v>3094.2121828797221</v>
      </c>
      <c r="I77" s="15">
        <v>2940.010058086184</v>
      </c>
      <c r="J77" s="15">
        <v>2970.3504455756979</v>
      </c>
      <c r="K77" s="15">
        <v>3236.5992511218842</v>
      </c>
      <c r="L77" s="15">
        <v>3455.6755129536227</v>
      </c>
      <c r="M77" s="15">
        <v>3559.6523891553443</v>
      </c>
      <c r="N77" s="15">
        <v>3616.5156990449977</v>
      </c>
      <c r="O77" s="15">
        <v>3833.6601667327441</v>
      </c>
      <c r="P77" s="15">
        <v>4204.3925011674582</v>
      </c>
      <c r="Q77" s="15">
        <v>4532.1576731102541</v>
      </c>
      <c r="R77" s="15">
        <v>4877.6197107994831</v>
      </c>
      <c r="S77" s="15">
        <v>5087.0695768428395</v>
      </c>
      <c r="T77" s="15">
        <v>5834.2774244280499</v>
      </c>
      <c r="U77" s="15">
        <v>6600.5005723695613</v>
      </c>
      <c r="V77" s="15">
        <v>7885.8001962230592</v>
      </c>
      <c r="W77" s="15">
        <v>8176.000196223059</v>
      </c>
      <c r="X77" s="15">
        <v>8464.6001962230584</v>
      </c>
      <c r="Y77" s="15">
        <v>8749.200196223057</v>
      </c>
      <c r="Z77" s="15">
        <v>9033.8001962230555</v>
      </c>
      <c r="AA77" s="15">
        <v>9316.4001962230559</v>
      </c>
      <c r="AB77" s="15">
        <v>9596.0001962230563</v>
      </c>
      <c r="AC77" s="15">
        <v>9872.4001962230577</v>
      </c>
      <c r="AD77">
        <v>10147.400196223058</v>
      </c>
      <c r="AE77">
        <v>10422.400196223058</v>
      </c>
      <c r="AF77">
        <v>10698.000196223058</v>
      </c>
      <c r="AG77">
        <v>10973.000196223056</v>
      </c>
      <c r="AH77">
        <v>11248.200196223057</v>
      </c>
      <c r="AI77">
        <v>11523.200196223057</v>
      </c>
      <c r="AJ77">
        <v>11798.400196223058</v>
      </c>
      <c r="AK77">
        <v>12074.000196223058</v>
      </c>
      <c r="AL77">
        <v>12342.770104243609</v>
      </c>
      <c r="AM77">
        <v>12607.486836547238</v>
      </c>
      <c r="AN77">
        <v>12867.559141480877</v>
      </c>
      <c r="AO77">
        <v>13126.804326704163</v>
      </c>
      <c r="AP77">
        <v>13382.43981423476</v>
      </c>
      <c r="AQ77">
        <v>13635.868310405513</v>
      </c>
      <c r="AR77">
        <v>13885.473633601297</v>
      </c>
      <c r="AS77">
        <v>14129.272698402385</v>
      </c>
      <c r="AT77">
        <v>14362.716991202</v>
      </c>
      <c r="AU77">
        <v>14592.712054451622</v>
      </c>
      <c r="AV77">
        <v>14812.179069291604</v>
      </c>
      <c r="AW77">
        <v>15026.440669699996</v>
      </c>
      <c r="AX77">
        <v>15236.294061131455</v>
      </c>
      <c r="AY77">
        <v>15440.742736767657</v>
      </c>
      <c r="AZ77">
        <v>15639.585648654098</v>
      </c>
    </row>
    <row r="78" spans="1:52">
      <c r="A78" t="s">
        <v>59</v>
      </c>
      <c r="B78" t="s">
        <v>2</v>
      </c>
      <c r="C78" s="15">
        <v>2442</v>
      </c>
      <c r="D78" s="15">
        <v>2504.6350000000002</v>
      </c>
      <c r="E78" s="15">
        <v>2417.7783003328559</v>
      </c>
      <c r="F78" s="15">
        <v>2602.0130078599063</v>
      </c>
      <c r="G78" s="15">
        <v>2688.5117722608843</v>
      </c>
      <c r="H78" s="15">
        <v>2662.9691507071775</v>
      </c>
      <c r="I78" s="15">
        <v>2602.2631534230773</v>
      </c>
      <c r="J78" s="15">
        <v>2718.0583139675587</v>
      </c>
      <c r="K78" s="15">
        <v>2809.028538463167</v>
      </c>
      <c r="L78" s="15">
        <v>2992.102970423859</v>
      </c>
      <c r="M78" s="15">
        <v>3085.529833967677</v>
      </c>
      <c r="N78" s="15">
        <v>3508.2485562695952</v>
      </c>
      <c r="O78" s="15">
        <v>3968.1093897726032</v>
      </c>
      <c r="P78" s="15">
        <v>4685.9862938262877</v>
      </c>
      <c r="Q78" s="15">
        <v>5384.2317718958629</v>
      </c>
      <c r="R78" s="15">
        <v>5475.3167819306309</v>
      </c>
      <c r="S78" s="15">
        <v>5745.836289924111</v>
      </c>
      <c r="T78" s="15">
        <v>6125.5906577761416</v>
      </c>
      <c r="U78" s="15">
        <v>6835.0263355107782</v>
      </c>
      <c r="V78" s="15">
        <v>7885.7995221102065</v>
      </c>
      <c r="W78" s="15">
        <v>8175.9995221102063</v>
      </c>
      <c r="X78" s="15">
        <v>8464.5995221102057</v>
      </c>
      <c r="Y78" s="15">
        <v>8749.1995221102061</v>
      </c>
      <c r="Z78" s="15">
        <v>9033.7995221102046</v>
      </c>
      <c r="AA78" s="15">
        <v>9316.3995221102032</v>
      </c>
      <c r="AB78" s="15">
        <v>9595.9995221102035</v>
      </c>
      <c r="AC78" s="15">
        <v>9872.3995221102014</v>
      </c>
      <c r="AD78">
        <v>10147.399522110201</v>
      </c>
      <c r="AE78">
        <v>10422.399522110201</v>
      </c>
      <c r="AF78">
        <v>10697.9995221102</v>
      </c>
      <c r="AG78">
        <v>10972.9995221102</v>
      </c>
      <c r="AH78">
        <v>11248.199522110197</v>
      </c>
      <c r="AI78">
        <v>11523.199522110197</v>
      </c>
      <c r="AJ78">
        <v>11798.399522110198</v>
      </c>
      <c r="AK78">
        <v>12073.999522110198</v>
      </c>
      <c r="AL78">
        <v>12342.199522110201</v>
      </c>
      <c r="AM78">
        <v>12607.399522110198</v>
      </c>
      <c r="AN78">
        <v>12869.655824890035</v>
      </c>
      <c r="AO78">
        <v>13131.137530481592</v>
      </c>
      <c r="AP78">
        <v>13389.028319822864</v>
      </c>
      <c r="AQ78">
        <v>13644.725657913934</v>
      </c>
      <c r="AR78">
        <v>13896.64470194183</v>
      </c>
      <c r="AS78">
        <v>14142.769608157047</v>
      </c>
      <c r="AT78">
        <v>14378.537364116048</v>
      </c>
      <c r="AU78">
        <v>14609.137364116044</v>
      </c>
      <c r="AV78">
        <v>14829.206142700566</v>
      </c>
      <c r="AW78">
        <v>15044.072999094071</v>
      </c>
      <c r="AX78">
        <v>15254.536941197963</v>
      </c>
      <c r="AY78">
        <v>15459.599209135484</v>
      </c>
      <c r="AZ78">
        <v>15659.05943086966</v>
      </c>
    </row>
    <row r="79" spans="1:52" s="63" customFormat="1">
      <c r="A79" s="63" t="s">
        <v>70</v>
      </c>
      <c r="B79" s="63" t="s">
        <v>2</v>
      </c>
      <c r="C79" s="65">
        <v>2442</v>
      </c>
      <c r="D79" s="65">
        <v>2504.6350000000002</v>
      </c>
      <c r="E79" s="65">
        <v>2308.4676232600223</v>
      </c>
      <c r="F79" s="65">
        <v>2326.6005931308437</v>
      </c>
      <c r="G79" s="65">
        <v>2384.2801353174091</v>
      </c>
      <c r="H79" s="65">
        <v>2478.1837976204311</v>
      </c>
      <c r="I79" s="65">
        <v>2430.938498077116</v>
      </c>
      <c r="J79" s="65">
        <v>2522.8190423757101</v>
      </c>
      <c r="K79" s="65">
        <v>2473.9987412030064</v>
      </c>
      <c r="L79" s="65">
        <v>2700.9258520875496</v>
      </c>
      <c r="M79" s="65">
        <v>2982.7132649221412</v>
      </c>
      <c r="N79" s="65">
        <v>3546.2984978388677</v>
      </c>
      <c r="O79" s="65">
        <v>4086.6652511071661</v>
      </c>
      <c r="P79" s="65">
        <v>4176.4608128786203</v>
      </c>
      <c r="Q79" s="65">
        <v>4350.1203342779663</v>
      </c>
      <c r="R79" s="65">
        <v>4393.2031899884323</v>
      </c>
      <c r="S79" s="65">
        <v>4793.585512544053</v>
      </c>
      <c r="T79" s="65">
        <v>5468.2630893236865</v>
      </c>
      <c r="U79" s="65">
        <v>6574.9822922987787</v>
      </c>
      <c r="V79" s="65">
        <v>7885.7990058860296</v>
      </c>
      <c r="W79" s="65">
        <v>8175.9990058860294</v>
      </c>
      <c r="X79" s="65">
        <v>8464.5990058860298</v>
      </c>
      <c r="Y79" s="65">
        <v>8749.199005886032</v>
      </c>
      <c r="Z79" s="65">
        <v>9033.7990058860305</v>
      </c>
      <c r="AA79" s="65">
        <v>9316.399005886029</v>
      </c>
      <c r="AB79" s="65">
        <v>9595.9990058860294</v>
      </c>
      <c r="AC79" s="65">
        <v>9872.399005886029</v>
      </c>
      <c r="AD79" s="63">
        <v>10147.399005886029</v>
      </c>
      <c r="AE79" s="63">
        <v>10422.399005886029</v>
      </c>
      <c r="AF79" s="63">
        <v>10697.999005886029</v>
      </c>
      <c r="AG79" s="63">
        <v>10972.999005886029</v>
      </c>
      <c r="AH79" s="63">
        <v>11248.199005886028</v>
      </c>
      <c r="AI79" s="63">
        <v>11523.199005886032</v>
      </c>
      <c r="AJ79" s="63">
        <v>11798.399005886033</v>
      </c>
      <c r="AK79" s="63">
        <v>12073.999005886031</v>
      </c>
      <c r="AL79" s="63">
        <v>12342.199005886032</v>
      </c>
      <c r="AM79" s="63">
        <v>12607.399005886033</v>
      </c>
      <c r="AN79" s="63">
        <v>12869.655308665864</v>
      </c>
      <c r="AO79" s="63">
        <v>13131.137014257416</v>
      </c>
      <c r="AP79" s="63">
        <v>13389.027803598681</v>
      </c>
      <c r="AQ79" s="63">
        <v>13644.725141689745</v>
      </c>
      <c r="AR79" s="63">
        <v>13896.644185717634</v>
      </c>
      <c r="AS79" s="63">
        <v>14142.769091932845</v>
      </c>
      <c r="AT79" s="63">
        <v>14378.536847891841</v>
      </c>
      <c r="AU79" s="63">
        <v>14609.136847891839</v>
      </c>
      <c r="AV79" s="63">
        <v>14829.205626476363</v>
      </c>
      <c r="AW79" s="63">
        <v>15044.072482869869</v>
      </c>
      <c r="AX79" s="63">
        <v>15254.536424973765</v>
      </c>
      <c r="AY79" s="63">
        <v>15459.598692911288</v>
      </c>
      <c r="AZ79" s="63">
        <v>15659.058914645466</v>
      </c>
    </row>
    <row r="80" spans="1:52" s="63" customFormat="1">
      <c r="A80" s="63" t="s">
        <v>73</v>
      </c>
      <c r="B80" s="63" t="s">
        <v>2</v>
      </c>
      <c r="C80" s="65">
        <v>2442</v>
      </c>
      <c r="D80" s="65">
        <v>2504.6350000000002</v>
      </c>
      <c r="E80" s="65">
        <v>2303.0173769101925</v>
      </c>
      <c r="F80" s="65">
        <v>2390.1339440426295</v>
      </c>
      <c r="G80" s="65">
        <v>2472.7184861055557</v>
      </c>
      <c r="H80" s="65">
        <v>2529.1628858506801</v>
      </c>
      <c r="I80" s="65">
        <v>2497.1636518396617</v>
      </c>
      <c r="J80" s="65">
        <v>2559.5928379120869</v>
      </c>
      <c r="K80" s="65">
        <v>2654.3187328363065</v>
      </c>
      <c r="L80" s="65">
        <v>2790.4744097983821</v>
      </c>
      <c r="M80" s="65">
        <v>3033.1187729245439</v>
      </c>
      <c r="N80" s="65">
        <v>3345.8757423694979</v>
      </c>
      <c r="O80" s="65">
        <v>3750.7051834089766</v>
      </c>
      <c r="P80" s="65">
        <v>3872.424861867707</v>
      </c>
      <c r="Q80" s="65">
        <v>4082.6112614067888</v>
      </c>
      <c r="R80" s="65">
        <v>4167.2317164716769</v>
      </c>
      <c r="S80" s="65">
        <v>4614.655904011368</v>
      </c>
      <c r="T80" s="65">
        <v>5342.3290184812004</v>
      </c>
      <c r="U80" s="65">
        <v>6508.5057757175809</v>
      </c>
      <c r="V80" s="65">
        <v>7885.7862021310275</v>
      </c>
      <c r="W80" s="65">
        <v>8175.9862021310337</v>
      </c>
      <c r="X80" s="65">
        <v>8464.5862021310386</v>
      </c>
      <c r="Y80" s="65">
        <v>8749.1862021310462</v>
      </c>
      <c r="Z80" s="65">
        <v>9033.7862021310539</v>
      </c>
      <c r="AA80" s="65">
        <v>9316.3862021310615</v>
      </c>
      <c r="AB80" s="65">
        <v>9595.9862021310691</v>
      </c>
      <c r="AC80" s="65">
        <v>9872.3862021310742</v>
      </c>
      <c r="AD80" s="63">
        <v>10147.386202131082</v>
      </c>
      <c r="AE80" s="63">
        <v>10422.386202131082</v>
      </c>
      <c r="AF80" s="63">
        <v>10697.986202131084</v>
      </c>
      <c r="AG80" s="63">
        <v>10972.986202131084</v>
      </c>
      <c r="AH80" s="63">
        <v>11248.186202131084</v>
      </c>
      <c r="AI80" s="63">
        <v>11523.186202131084</v>
      </c>
      <c r="AJ80" s="63">
        <v>11798.386202131082</v>
      </c>
      <c r="AK80" s="63">
        <v>12073.986202131082</v>
      </c>
      <c r="AL80" s="63">
        <v>12342.186202131081</v>
      </c>
      <c r="AM80" s="63">
        <v>12607.38620213108</v>
      </c>
      <c r="AN80" s="63">
        <v>12869.642504910909</v>
      </c>
      <c r="AO80" s="63">
        <v>13131.124210502459</v>
      </c>
      <c r="AP80" s="63">
        <v>13389.014999843725</v>
      </c>
      <c r="AQ80" s="63">
        <v>13644.712337934787</v>
      </c>
      <c r="AR80" s="63">
        <v>13896.631381962674</v>
      </c>
      <c r="AS80" s="63">
        <v>14142.756288177883</v>
      </c>
      <c r="AT80" s="63">
        <v>14378.524044136877</v>
      </c>
      <c r="AU80" s="63">
        <v>14609.124044136874</v>
      </c>
      <c r="AV80" s="63">
        <v>14829.192822721396</v>
      </c>
      <c r="AW80" s="63">
        <v>15044.0596791149</v>
      </c>
      <c r="AX80" s="63">
        <v>15254.523621218792</v>
      </c>
      <c r="AY80" s="63">
        <v>15459.585889156313</v>
      </c>
      <c r="AZ80" s="63">
        <v>15659.046110890489</v>
      </c>
    </row>
    <row r="81" spans="1:52">
      <c r="A81" t="s">
        <v>63</v>
      </c>
      <c r="B81" t="s">
        <v>2</v>
      </c>
      <c r="C81" s="15">
        <v>2442</v>
      </c>
      <c r="D81" s="15">
        <v>2505</v>
      </c>
      <c r="E81" s="15">
        <v>2299</v>
      </c>
      <c r="F81" s="15">
        <v>2378</v>
      </c>
      <c r="G81" s="15">
        <v>2450</v>
      </c>
      <c r="H81" s="15">
        <v>2490</v>
      </c>
      <c r="I81" s="15">
        <v>2437</v>
      </c>
      <c r="J81" s="15">
        <v>2475</v>
      </c>
      <c r="K81" s="15">
        <v>2538</v>
      </c>
      <c r="L81" s="15">
        <v>2638</v>
      </c>
      <c r="M81" s="15">
        <v>2837</v>
      </c>
      <c r="N81" s="15">
        <v>3097</v>
      </c>
      <c r="O81" s="15">
        <v>3443</v>
      </c>
      <c r="P81" s="15">
        <v>3816</v>
      </c>
      <c r="Q81" s="15">
        <v>4273</v>
      </c>
      <c r="R81" s="15">
        <v>4673</v>
      </c>
      <c r="S81" s="15">
        <v>5241</v>
      </c>
      <c r="T81" s="15">
        <v>5975</v>
      </c>
      <c r="U81" s="15">
        <v>6832</v>
      </c>
      <c r="V81" s="15">
        <v>7904</v>
      </c>
      <c r="W81" s="15">
        <v>8194</v>
      </c>
      <c r="X81" s="15">
        <v>8483</v>
      </c>
      <c r="Y81" s="15">
        <v>8767</v>
      </c>
      <c r="Z81" s="15">
        <v>9052</v>
      </c>
      <c r="AA81" s="15">
        <v>9335</v>
      </c>
      <c r="AB81" s="15">
        <v>9614</v>
      </c>
      <c r="AC81" s="15">
        <v>9891</v>
      </c>
      <c r="AD81" s="62">
        <v>10166</v>
      </c>
      <c r="AE81" s="62">
        <v>10441</v>
      </c>
      <c r="AF81" s="62">
        <v>10716</v>
      </c>
      <c r="AG81" s="62">
        <v>10991</v>
      </c>
      <c r="AH81" s="62">
        <v>11267</v>
      </c>
      <c r="AI81" s="62">
        <v>11542</v>
      </c>
      <c r="AJ81" s="62">
        <v>11817</v>
      </c>
      <c r="AK81" s="62">
        <v>12092</v>
      </c>
      <c r="AL81" s="62">
        <v>12361</v>
      </c>
      <c r="AM81" s="62">
        <v>12626</v>
      </c>
      <c r="AN81" s="62">
        <v>12887</v>
      </c>
      <c r="AO81" s="62">
        <v>13147</v>
      </c>
      <c r="AP81" s="62">
        <v>13404</v>
      </c>
      <c r="AQ81" s="62">
        <v>13659</v>
      </c>
      <c r="AR81" s="62">
        <v>13909</v>
      </c>
      <c r="AS81" s="62">
        <v>14154</v>
      </c>
      <c r="AT81" s="62">
        <v>14389</v>
      </c>
      <c r="AU81" s="62">
        <v>14620</v>
      </c>
      <c r="AV81" s="62">
        <v>14840</v>
      </c>
      <c r="AW81" s="62">
        <v>15055</v>
      </c>
      <c r="AX81" s="62">
        <v>15266</v>
      </c>
      <c r="AY81" s="62">
        <v>15471</v>
      </c>
      <c r="AZ81" s="62">
        <v>15671</v>
      </c>
    </row>
    <row r="82" spans="1:52" s="63" customFormat="1"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</row>
    <row r="83" spans="1:52">
      <c r="A83" s="35" t="s">
        <v>52</v>
      </c>
      <c r="B83" t="s">
        <v>55</v>
      </c>
      <c r="C83" s="34">
        <f t="shared" ref="C83:AH83" si="15">C56/C76</f>
        <v>0</v>
      </c>
      <c r="D83" s="34">
        <f t="shared" si="15"/>
        <v>1.9018739257416706E-2</v>
      </c>
      <c r="E83" s="34">
        <f t="shared" si="15"/>
        <v>4.3178396658901746E-2</v>
      </c>
      <c r="F83" s="34">
        <f t="shared" si="15"/>
        <v>6.3873126895193907E-2</v>
      </c>
      <c r="G83" s="34">
        <f t="shared" si="15"/>
        <v>8.7267434507080105E-2</v>
      </c>
      <c r="H83" s="34">
        <f t="shared" si="15"/>
        <v>0.1108409455724033</v>
      </c>
      <c r="I83" s="34">
        <f t="shared" si="15"/>
        <v>0.13256676328998596</v>
      </c>
      <c r="J83" s="34">
        <f t="shared" si="15"/>
        <v>0.15089112113052383</v>
      </c>
      <c r="K83" s="34">
        <f t="shared" si="15"/>
        <v>0.17726502246687062</v>
      </c>
      <c r="L83" s="34">
        <f t="shared" si="15"/>
        <v>0.20880055918933499</v>
      </c>
      <c r="M83" s="34">
        <f t="shared" si="15"/>
        <v>0.22858689499666662</v>
      </c>
      <c r="N83" s="34">
        <f t="shared" si="15"/>
        <v>0.23623237015770193</v>
      </c>
      <c r="O83" s="34">
        <f t="shared" si="15"/>
        <v>0.24509518458417062</v>
      </c>
      <c r="P83" s="34">
        <f t="shared" si="15"/>
        <v>0.24798808366956973</v>
      </c>
      <c r="Q83" s="34">
        <f t="shared" si="15"/>
        <v>0.26070739300318901</v>
      </c>
      <c r="R83" s="34">
        <f t="shared" si="15"/>
        <v>0.25818244000553692</v>
      </c>
      <c r="S83" s="34">
        <f t="shared" si="15"/>
        <v>0.25390027203680093</v>
      </c>
      <c r="T83" s="34">
        <f t="shared" si="15"/>
        <v>0.23542439991209146</v>
      </c>
      <c r="U83" s="34">
        <f t="shared" si="15"/>
        <v>0.22358724220769383</v>
      </c>
      <c r="V83" s="34">
        <f t="shared" si="15"/>
        <v>0.22814590263379661</v>
      </c>
      <c r="W83" s="34">
        <f t="shared" si="15"/>
        <v>0.18727412710800168</v>
      </c>
      <c r="X83" s="34">
        <f t="shared" si="15"/>
        <v>0.19271623993925732</v>
      </c>
      <c r="Y83" s="34">
        <f t="shared" si="15"/>
        <v>0.16406478301078709</v>
      </c>
      <c r="Z83" s="34">
        <f t="shared" si="15"/>
        <v>0.147880349188341</v>
      </c>
      <c r="AA83" s="34">
        <f t="shared" si="15"/>
        <v>0.10729731084272891</v>
      </c>
      <c r="AB83" s="34">
        <f t="shared" si="15"/>
        <v>0.11233245170843964</v>
      </c>
      <c r="AC83" s="34">
        <f t="shared" si="15"/>
        <v>0.17316243858248756</v>
      </c>
      <c r="AD83" s="34">
        <f t="shared" si="15"/>
        <v>0.15185019729884439</v>
      </c>
      <c r="AE83" s="34">
        <f t="shared" si="15"/>
        <v>0.1822035979512347</v>
      </c>
      <c r="AF83" s="34">
        <f t="shared" si="15"/>
        <v>0.23844701743637911</v>
      </c>
      <c r="AG83" s="34">
        <f t="shared" si="15"/>
        <v>0.27933896257720608</v>
      </c>
      <c r="AH83" s="34">
        <f t="shared" si="15"/>
        <v>0.26322363208322408</v>
      </c>
      <c r="AI83" s="34">
        <f t="shared" ref="AI83:AZ83" si="16">AI56/AI76</f>
        <v>0.15490763614082723</v>
      </c>
      <c r="AJ83" s="34">
        <f t="shared" si="16"/>
        <v>0.13879745461540466</v>
      </c>
      <c r="AK83" s="34">
        <f t="shared" si="16"/>
        <v>0.14918625411542291</v>
      </c>
      <c r="AL83" s="34">
        <f t="shared" si="16"/>
        <v>0.12511533329700233</v>
      </c>
      <c r="AM83" s="34">
        <f t="shared" si="16"/>
        <v>0.14691355929777242</v>
      </c>
      <c r="AN83" s="34">
        <f t="shared" si="16"/>
        <v>0.14555589400466229</v>
      </c>
      <c r="AO83" s="34">
        <f t="shared" si="16"/>
        <v>0.14998545214925654</v>
      </c>
      <c r="AP83" s="34">
        <f t="shared" si="16"/>
        <v>0.1496664761702523</v>
      </c>
      <c r="AQ83" s="34">
        <f t="shared" si="16"/>
        <v>0.14867981236382438</v>
      </c>
      <c r="AR83" s="34">
        <f t="shared" si="16"/>
        <v>0.15190119316981962</v>
      </c>
      <c r="AS83" s="34">
        <f t="shared" si="16"/>
        <v>0.15082779735801397</v>
      </c>
      <c r="AT83" s="34">
        <f t="shared" si="16"/>
        <v>0.14805161494208888</v>
      </c>
      <c r="AU83" s="34">
        <f t="shared" si="16"/>
        <v>0.14837275211874346</v>
      </c>
      <c r="AV83" s="34">
        <f t="shared" si="16"/>
        <v>0.14465148889193227</v>
      </c>
      <c r="AW83" s="34">
        <f t="shared" si="16"/>
        <v>0.14423386747925401</v>
      </c>
      <c r="AX83" s="34">
        <f t="shared" si="16"/>
        <v>0.14470854925681489</v>
      </c>
      <c r="AY83" s="34">
        <f t="shared" si="16"/>
        <v>0.14418615989709449</v>
      </c>
      <c r="AZ83" s="34">
        <f t="shared" si="16"/>
        <v>0.14403535597936851</v>
      </c>
    </row>
    <row r="84" spans="1:52">
      <c r="A84" s="35" t="s">
        <v>53</v>
      </c>
      <c r="B84" s="35" t="s">
        <v>55</v>
      </c>
      <c r="C84" s="34">
        <f t="shared" ref="C84:AH84" si="17">C57/C77</f>
        <v>0</v>
      </c>
      <c r="D84" s="34">
        <f t="shared" si="17"/>
        <v>1.8193606455591146E-2</v>
      </c>
      <c r="E84" s="34">
        <f t="shared" si="17"/>
        <v>3.9555735584230395E-2</v>
      </c>
      <c r="F84" s="34">
        <f t="shared" si="17"/>
        <v>5.5742737191000105E-2</v>
      </c>
      <c r="G84" s="34">
        <f t="shared" si="17"/>
        <v>7.2639116544623225E-2</v>
      </c>
      <c r="H84" s="34">
        <f t="shared" si="17"/>
        <v>9.0814715795759962E-2</v>
      </c>
      <c r="I84" s="34">
        <f t="shared" si="17"/>
        <v>0.11870707688230954</v>
      </c>
      <c r="J84" s="34">
        <f t="shared" si="17"/>
        <v>0.14139745720091212</v>
      </c>
      <c r="K84" s="34">
        <f t="shared" si="17"/>
        <v>0.15386520275174045</v>
      </c>
      <c r="L84" s="34">
        <f t="shared" si="17"/>
        <v>0.16755045368976765</v>
      </c>
      <c r="M84" s="34">
        <f t="shared" si="17"/>
        <v>0.18737784678977312</v>
      </c>
      <c r="N84" s="34">
        <f t="shared" si="17"/>
        <v>0.20987051160884682</v>
      </c>
      <c r="O84" s="34">
        <f t="shared" si="17"/>
        <v>0.22354615764766195</v>
      </c>
      <c r="P84" s="34">
        <f t="shared" si="17"/>
        <v>0.22857047712199885</v>
      </c>
      <c r="Q84" s="34">
        <f t="shared" si="17"/>
        <v>0.23631128421554051</v>
      </c>
      <c r="R84" s="34">
        <f t="shared" si="17"/>
        <v>0.24356142348893303</v>
      </c>
      <c r="S84" s="34">
        <f t="shared" si="17"/>
        <v>0.25790879801849681</v>
      </c>
      <c r="T84" s="34">
        <f t="shared" si="17"/>
        <v>0.24733139942200488</v>
      </c>
      <c r="U84" s="34">
        <f t="shared" si="17"/>
        <v>0.23967879142718815</v>
      </c>
      <c r="V84" s="34">
        <f t="shared" si="17"/>
        <v>0.21912804750336354</v>
      </c>
      <c r="W84" s="34">
        <f t="shared" si="17"/>
        <v>0.11815068209590408</v>
      </c>
      <c r="X84" s="34">
        <f t="shared" si="17"/>
        <v>7.8089925652358755E-2</v>
      </c>
      <c r="Y84" s="34">
        <f t="shared" si="17"/>
        <v>0.10149499155172387</v>
      </c>
      <c r="Z84" s="34">
        <f t="shared" si="17"/>
        <v>0.18995328242010964</v>
      </c>
      <c r="AA84" s="34">
        <f t="shared" si="17"/>
        <v>0.19213429675613125</v>
      </c>
      <c r="AB84" s="34">
        <f t="shared" si="17"/>
        <v>0.20195914551593988</v>
      </c>
      <c r="AC84" s="34">
        <f t="shared" si="17"/>
        <v>0.16986750604392839</v>
      </c>
      <c r="AD84" s="34">
        <f t="shared" si="17"/>
        <v>0.15186155766021453</v>
      </c>
      <c r="AE84" s="34">
        <f t="shared" si="17"/>
        <v>0.10640543244557882</v>
      </c>
      <c r="AF84" s="34">
        <f t="shared" si="17"/>
        <v>0.1131987266580482</v>
      </c>
      <c r="AG84" s="34">
        <f t="shared" si="17"/>
        <v>0.18600200159501676</v>
      </c>
      <c r="AH84" s="34">
        <f t="shared" si="17"/>
        <v>0.16224817910093761</v>
      </c>
      <c r="AI84" s="34">
        <f t="shared" ref="AI84:AZ84" si="18">AI57/AI77</f>
        <v>0.19673354288707501</v>
      </c>
      <c r="AJ84" s="34">
        <f t="shared" si="18"/>
        <v>0.25749253707909775</v>
      </c>
      <c r="AK84" s="34">
        <f t="shared" si="18"/>
        <v>0.30039754356924592</v>
      </c>
      <c r="AL84" s="34">
        <f t="shared" si="18"/>
        <v>0.28453904353225595</v>
      </c>
      <c r="AM84" s="34">
        <f t="shared" si="18"/>
        <v>0.14689684185362989</v>
      </c>
      <c r="AN84" s="34">
        <f t="shared" si="18"/>
        <v>0.14555985167086194</v>
      </c>
      <c r="AO84" s="34">
        <f t="shared" si="18"/>
        <v>0.14999842695867854</v>
      </c>
      <c r="AP84" s="34">
        <f t="shared" si="18"/>
        <v>0.14974847844025918</v>
      </c>
      <c r="AQ84" s="34">
        <f t="shared" si="18"/>
        <v>0.14879873828435794</v>
      </c>
      <c r="AR84" s="34">
        <f t="shared" si="18"/>
        <v>0.15202938377929115</v>
      </c>
      <c r="AS84" s="34">
        <f t="shared" si="18"/>
        <v>0.1509631844136734</v>
      </c>
      <c r="AT84" s="34">
        <f t="shared" si="18"/>
        <v>0.14823100680074225</v>
      </c>
      <c r="AU84" s="34">
        <f t="shared" si="18"/>
        <v>0.14856731167655943</v>
      </c>
      <c r="AV84" s="34">
        <f t="shared" si="18"/>
        <v>0.14481326413660384</v>
      </c>
      <c r="AW84" s="34">
        <f t="shared" si="18"/>
        <v>0.1444121098069277</v>
      </c>
      <c r="AX84" s="34">
        <f t="shared" si="18"/>
        <v>0.14485149677113196</v>
      </c>
      <c r="AY84" s="34">
        <f t="shared" si="18"/>
        <v>0.14435834065755671</v>
      </c>
      <c r="AZ84" s="34">
        <f t="shared" si="18"/>
        <v>0.14418540558931364</v>
      </c>
    </row>
    <row r="85" spans="1:52">
      <c r="A85" t="s">
        <v>59</v>
      </c>
      <c r="B85" t="s">
        <v>55</v>
      </c>
      <c r="C85" s="34">
        <f t="shared" ref="C85:AH85" si="19">C58/C78</f>
        <v>0</v>
      </c>
      <c r="D85" s="34">
        <f t="shared" si="19"/>
        <v>1.9018739257416706E-2</v>
      </c>
      <c r="E85" s="34">
        <f t="shared" si="19"/>
        <v>4.4208428279719984E-2</v>
      </c>
      <c r="F85" s="34">
        <f t="shared" si="19"/>
        <v>6.5361291502835372E-2</v>
      </c>
      <c r="G85" s="34">
        <f t="shared" si="19"/>
        <v>8.8128501171931703E-2</v>
      </c>
      <c r="H85" s="34">
        <f t="shared" si="19"/>
        <v>0.11608109530230888</v>
      </c>
      <c r="I85" s="34">
        <f t="shared" si="19"/>
        <v>0.14868836426161952</v>
      </c>
      <c r="J85" s="34">
        <f t="shared" si="19"/>
        <v>0.17201498239324442</v>
      </c>
      <c r="K85" s="34">
        <f t="shared" si="19"/>
        <v>0.19790974121152743</v>
      </c>
      <c r="L85" s="34">
        <f t="shared" si="19"/>
        <v>0.21702840002823345</v>
      </c>
      <c r="M85" s="34">
        <f t="shared" si="19"/>
        <v>0.24299336249278675</v>
      </c>
      <c r="N85" s="34">
        <f t="shared" si="19"/>
        <v>0.24418853664919909</v>
      </c>
      <c r="O85" s="34">
        <f t="shared" si="19"/>
        <v>0.24455774209786504</v>
      </c>
      <c r="P85" s="34">
        <f t="shared" si="19"/>
        <v>0.23290310333413441</v>
      </c>
      <c r="Q85" s="34">
        <f t="shared" si="19"/>
        <v>0.2265655752167258</v>
      </c>
      <c r="R85" s="34">
        <f t="shared" si="19"/>
        <v>0.24771401992809988</v>
      </c>
      <c r="S85" s="34">
        <f t="shared" si="19"/>
        <v>0.26155843430574355</v>
      </c>
      <c r="T85" s="34">
        <f t="shared" si="19"/>
        <v>0.27058771530536901</v>
      </c>
      <c r="U85" s="34">
        <f t="shared" si="19"/>
        <v>0.26649447121806241</v>
      </c>
      <c r="V85" s="34">
        <f t="shared" si="19"/>
        <v>0.25302458276446965</v>
      </c>
      <c r="W85" s="34">
        <f t="shared" si="19"/>
        <v>0.1051992398739157</v>
      </c>
      <c r="X85" s="34">
        <f t="shared" si="19"/>
        <v>0.10695555860232912</v>
      </c>
      <c r="Y85" s="34">
        <f t="shared" si="19"/>
        <v>0.16799527250628962</v>
      </c>
      <c r="Z85" s="34">
        <f t="shared" si="19"/>
        <v>0.14917084249611554</v>
      </c>
      <c r="AA85" s="34">
        <f t="shared" si="19"/>
        <v>0.18151542019137232</v>
      </c>
      <c r="AB85" s="34">
        <f t="shared" si="19"/>
        <v>0.23200510326244395</v>
      </c>
      <c r="AC85" s="34">
        <f t="shared" si="19"/>
        <v>0.26178085992141575</v>
      </c>
      <c r="AD85" s="34">
        <f t="shared" si="19"/>
        <v>0.24547173433951192</v>
      </c>
      <c r="AE85" s="34">
        <f t="shared" si="19"/>
        <v>0.1453623360833638</v>
      </c>
      <c r="AF85" s="34">
        <f t="shared" si="19"/>
        <v>0.12897387724939108</v>
      </c>
      <c r="AG85" s="34">
        <f t="shared" si="19"/>
        <v>0.1359682789878596</v>
      </c>
      <c r="AH85" s="34">
        <f t="shared" si="19"/>
        <v>0.11473781532792575</v>
      </c>
      <c r="AI85" s="34">
        <f t="shared" ref="AI85:AZ85" si="20">AI58/AI78</f>
        <v>0.1238442423255894</v>
      </c>
      <c r="AJ85" s="34">
        <f t="shared" si="20"/>
        <v>0.10581628035976182</v>
      </c>
      <c r="AK85" s="34">
        <f t="shared" si="20"/>
        <v>0.1436784236579832</v>
      </c>
      <c r="AL85" s="34">
        <f t="shared" si="20"/>
        <v>0.13506700520313503</v>
      </c>
      <c r="AM85" s="34">
        <f t="shared" si="20"/>
        <v>0.14691372290944746</v>
      </c>
      <c r="AN85" s="34">
        <f t="shared" si="20"/>
        <v>0.14555605280111233</v>
      </c>
      <c r="AO85" s="34">
        <f t="shared" si="20"/>
        <v>0.1499856125198413</v>
      </c>
      <c r="AP85" s="34">
        <f t="shared" si="20"/>
        <v>0.14966663311738992</v>
      </c>
      <c r="AQ85" s="34">
        <f t="shared" si="20"/>
        <v>0.14867996535455635</v>
      </c>
      <c r="AR85" s="34">
        <f t="shared" si="20"/>
        <v>0.15190134664182128</v>
      </c>
      <c r="AS85" s="34">
        <f t="shared" si="20"/>
        <v>0.15082794709353858</v>
      </c>
      <c r="AT85" s="34">
        <f t="shared" si="20"/>
        <v>0.14805175951148442</v>
      </c>
      <c r="AU85" s="34">
        <f t="shared" si="20"/>
        <v>0.14837289471479695</v>
      </c>
      <c r="AV85" s="34">
        <f t="shared" si="20"/>
        <v>0.14465162584852168</v>
      </c>
      <c r="AW85" s="34">
        <f t="shared" si="20"/>
        <v>0.14423400209000387</v>
      </c>
      <c r="AX85" s="34">
        <f t="shared" si="20"/>
        <v>0.14470868244726523</v>
      </c>
      <c r="AY85" s="34">
        <f t="shared" si="20"/>
        <v>0.14418629084642176</v>
      </c>
      <c r="AZ85" s="34">
        <f t="shared" si="20"/>
        <v>0.14403548512548908</v>
      </c>
    </row>
    <row r="86" spans="1:52" s="63" customFormat="1">
      <c r="A86" s="63" t="s">
        <v>70</v>
      </c>
      <c r="B86" s="63" t="s">
        <v>55</v>
      </c>
      <c r="C86" s="34">
        <f>C59/C79</f>
        <v>0</v>
      </c>
      <c r="D86" s="34">
        <f t="shared" ref="D86:AZ86" si="21">D59/D79</f>
        <v>1.9018739257416706E-2</v>
      </c>
      <c r="E86" s="34">
        <f t="shared" si="21"/>
        <v>4.5881041789466906E-2</v>
      </c>
      <c r="F86" s="34">
        <f t="shared" si="21"/>
        <v>7.2219173847848109E-2</v>
      </c>
      <c r="G86" s="34">
        <f t="shared" si="21"/>
        <v>9.8020309482654527E-2</v>
      </c>
      <c r="H86" s="34">
        <f t="shared" si="21"/>
        <v>0.12290371385032026</v>
      </c>
      <c r="I86" s="34">
        <f t="shared" si="21"/>
        <v>0.15669667751382854</v>
      </c>
      <c r="J86" s="34">
        <f t="shared" si="21"/>
        <v>0.18232220136704916</v>
      </c>
      <c r="K86" s="34">
        <f t="shared" si="21"/>
        <v>0.22093071740518469</v>
      </c>
      <c r="L86" s="34">
        <f t="shared" si="21"/>
        <v>0.23624787045550411</v>
      </c>
      <c r="M86" s="34">
        <f t="shared" si="21"/>
        <v>0.24687160485883741</v>
      </c>
      <c r="N86" s="34">
        <f t="shared" si="21"/>
        <v>0.23712687726035414</v>
      </c>
      <c r="O86" s="34">
        <f t="shared" si="21"/>
        <v>0.2329839928384225</v>
      </c>
      <c r="P86" s="34">
        <f t="shared" si="21"/>
        <v>0.25626724471118012</v>
      </c>
      <c r="Q86" s="34">
        <f t="shared" si="21"/>
        <v>0.27487841172173638</v>
      </c>
      <c r="R86" s="34">
        <f t="shared" si="21"/>
        <v>0.30248547864977615</v>
      </c>
      <c r="S86" s="34">
        <f t="shared" si="21"/>
        <v>0.30703727653461327</v>
      </c>
      <c r="T86" s="34">
        <f t="shared" si="21"/>
        <v>0.29671609269833421</v>
      </c>
      <c r="U86" s="34">
        <f t="shared" si="21"/>
        <v>0.27106524016484229</v>
      </c>
      <c r="V86" s="34">
        <f t="shared" si="21"/>
        <v>0.24746207934199263</v>
      </c>
      <c r="W86" s="34">
        <f t="shared" si="21"/>
        <v>0.16782998031037663</v>
      </c>
      <c r="X86" s="34">
        <f t="shared" si="21"/>
        <v>0.1473042345516099</v>
      </c>
      <c r="Y86" s="34">
        <f t="shared" si="21"/>
        <v>0.17759135099638557</v>
      </c>
      <c r="Z86" s="34">
        <f t="shared" si="21"/>
        <v>0.22403911482669603</v>
      </c>
      <c r="AA86" s="34">
        <f t="shared" si="21"/>
        <v>0.26047722854634553</v>
      </c>
      <c r="AB86" s="34">
        <f t="shared" si="21"/>
        <v>0.24739067330858611</v>
      </c>
      <c r="AC86" s="34">
        <f t="shared" si="21"/>
        <v>0.14502856118611554</v>
      </c>
      <c r="AD86" s="34">
        <f t="shared" si="21"/>
        <v>0.12520383744274419</v>
      </c>
      <c r="AE86" s="34">
        <f t="shared" si="21"/>
        <v>0.12750688449637379</v>
      </c>
      <c r="AF86" s="34">
        <f t="shared" si="21"/>
        <v>0.11149142267436039</v>
      </c>
      <c r="AG86" s="34">
        <f t="shared" si="21"/>
        <v>0.12365422499477542</v>
      </c>
      <c r="AH86" s="34">
        <f t="shared" si="21"/>
        <v>0.10062494466229074</v>
      </c>
      <c r="AI86" s="34">
        <f t="shared" si="21"/>
        <v>0.13035588912110579</v>
      </c>
      <c r="AJ86" s="34">
        <f t="shared" si="21"/>
        <v>0.13055862953173408</v>
      </c>
      <c r="AK86" s="34">
        <f t="shared" si="21"/>
        <v>9.8234525858240468E-2</v>
      </c>
      <c r="AL86" s="34">
        <f t="shared" si="21"/>
        <v>9.3683802553909165E-2</v>
      </c>
      <c r="AM86" s="34">
        <f t="shared" si="21"/>
        <v>0.14691372892499563</v>
      </c>
      <c r="AN86" s="34">
        <f t="shared" si="21"/>
        <v>0.14555605863961732</v>
      </c>
      <c r="AO86" s="34">
        <f t="shared" si="21"/>
        <v>0.14998561841622277</v>
      </c>
      <c r="AP86" s="34">
        <f t="shared" si="21"/>
        <v>0.14966663888790072</v>
      </c>
      <c r="AQ86" s="34">
        <f t="shared" si="21"/>
        <v>0.14867997097960101</v>
      </c>
      <c r="AR86" s="34">
        <f t="shared" si="21"/>
        <v>0.15190135228456092</v>
      </c>
      <c r="AS86" s="34">
        <f t="shared" si="21"/>
        <v>0.15082795259889825</v>
      </c>
      <c r="AT86" s="34">
        <f t="shared" si="21"/>
        <v>0.1480517648268998</v>
      </c>
      <c r="AU86" s="34">
        <f t="shared" si="21"/>
        <v>0.14837289995765851</v>
      </c>
      <c r="AV86" s="34">
        <f t="shared" si="21"/>
        <v>0.14465163088403565</v>
      </c>
      <c r="AW86" s="34">
        <f t="shared" si="21"/>
        <v>0.14423400703926773</v>
      </c>
      <c r="AX86" s="34">
        <f t="shared" si="21"/>
        <v>0.14470868734430856</v>
      </c>
      <c r="AY86" s="34">
        <f t="shared" si="21"/>
        <v>0.14418629566106511</v>
      </c>
      <c r="AZ86" s="34">
        <f t="shared" si="21"/>
        <v>0.14403548987383344</v>
      </c>
    </row>
    <row r="87" spans="1:52" s="63" customFormat="1">
      <c r="A87" s="63" t="s">
        <v>73</v>
      </c>
      <c r="B87" s="63" t="s">
        <v>55</v>
      </c>
      <c r="C87" s="34">
        <f>C60/C80</f>
        <v>0</v>
      </c>
      <c r="D87" s="34">
        <f t="shared" ref="D87:AZ87" si="22">D60/D80</f>
        <v>1.9018739257416706E-2</v>
      </c>
      <c r="E87" s="34">
        <f t="shared" si="22"/>
        <v>4.6626820095582694E-2</v>
      </c>
      <c r="F87" s="34">
        <f t="shared" si="22"/>
        <v>7.1592877695805371E-2</v>
      </c>
      <c r="G87" s="34">
        <f t="shared" si="22"/>
        <v>9.6486738544462672E-2</v>
      </c>
      <c r="H87" s="34">
        <f t="shared" si="22"/>
        <v>0.12314129765523993</v>
      </c>
      <c r="I87" s="34">
        <f t="shared" si="22"/>
        <v>0.15617749589686192</v>
      </c>
      <c r="J87" s="34">
        <f t="shared" si="22"/>
        <v>0.18418131942304541</v>
      </c>
      <c r="K87" s="34">
        <f t="shared" si="22"/>
        <v>0.21125040033344017</v>
      </c>
      <c r="L87" s="34">
        <f t="shared" si="22"/>
        <v>0.23478290095102944</v>
      </c>
      <c r="M87" s="34">
        <f t="shared" si="22"/>
        <v>0.24946084204826655</v>
      </c>
      <c r="N87" s="34">
        <f t="shared" si="22"/>
        <v>0.25845459784843844</v>
      </c>
      <c r="O87" s="34">
        <f t="shared" si="22"/>
        <v>0.2612387252865665</v>
      </c>
      <c r="P87" s="34">
        <f t="shared" si="22"/>
        <v>0.28463153222198034</v>
      </c>
      <c r="Q87" s="34">
        <f t="shared" si="22"/>
        <v>0.30183648834591015</v>
      </c>
      <c r="R87" s="34">
        <f t="shared" si="22"/>
        <v>0.32885566782067649</v>
      </c>
      <c r="S87" s="34">
        <f t="shared" si="22"/>
        <v>0.32913641605890642</v>
      </c>
      <c r="T87" s="34">
        <f t="shared" si="22"/>
        <v>0.31363047644661679</v>
      </c>
      <c r="U87" s="34">
        <f t="shared" si="22"/>
        <v>0.28296920550858534</v>
      </c>
      <c r="V87" s="34">
        <f t="shared" si="22"/>
        <v>0.2558907736492349</v>
      </c>
      <c r="W87" s="34">
        <f t="shared" si="22"/>
        <v>0.16783024313542327</v>
      </c>
      <c r="X87" s="34">
        <f t="shared" si="22"/>
        <v>0.14730445736785744</v>
      </c>
      <c r="Y87" s="34">
        <f t="shared" si="22"/>
        <v>0.17759161088754569</v>
      </c>
      <c r="Z87" s="34">
        <f t="shared" si="22"/>
        <v>0.22403943236154514</v>
      </c>
      <c r="AA87" s="34">
        <f t="shared" si="22"/>
        <v>0.26047758652706304</v>
      </c>
      <c r="AB87" s="34">
        <f t="shared" si="22"/>
        <v>0.24739100339759437</v>
      </c>
      <c r="AC87" s="34">
        <f t="shared" si="22"/>
        <v>0.14502874927743686</v>
      </c>
      <c r="AD87" s="34">
        <f t="shared" si="22"/>
        <v>0.1252039954222699</v>
      </c>
      <c r="AE87" s="34">
        <f t="shared" si="22"/>
        <v>0.1290491422899859</v>
      </c>
      <c r="AF87" s="34">
        <f t="shared" si="22"/>
        <v>0.13363262701864576</v>
      </c>
      <c r="AG87" s="34">
        <f t="shared" si="22"/>
        <v>0.13906879785410042</v>
      </c>
      <c r="AH87" s="34">
        <f t="shared" si="22"/>
        <v>0.13817338831975781</v>
      </c>
      <c r="AI87" s="34">
        <f t="shared" si="22"/>
        <v>0.13963151959676176</v>
      </c>
      <c r="AJ87" s="34">
        <f t="shared" si="22"/>
        <v>0.1451215421046933</v>
      </c>
      <c r="AK87" s="34">
        <f t="shared" si="22"/>
        <v>0.15285755417496244</v>
      </c>
      <c r="AL87" s="34">
        <f t="shared" si="22"/>
        <v>0.151367024399407</v>
      </c>
      <c r="AM87" s="34">
        <f t="shared" si="22"/>
        <v>0.14691387812700726</v>
      </c>
      <c r="AN87" s="34">
        <f t="shared" si="22"/>
        <v>0.14555620345048559</v>
      </c>
      <c r="AO87" s="34">
        <f t="shared" si="22"/>
        <v>0.14998576466258165</v>
      </c>
      <c r="AP87" s="34">
        <f t="shared" si="22"/>
        <v>0.14966678201231787</v>
      </c>
      <c r="AQ87" s="34">
        <f t="shared" si="22"/>
        <v>0.14868011049605742</v>
      </c>
      <c r="AR87" s="34">
        <f t="shared" si="22"/>
        <v>0.15190149223989527</v>
      </c>
      <c r="AS87" s="34">
        <f t="shared" si="22"/>
        <v>0.15082808914683174</v>
      </c>
      <c r="AT87" s="34">
        <f t="shared" si="22"/>
        <v>0.14805189666369412</v>
      </c>
      <c r="AU87" s="34">
        <f t="shared" si="22"/>
        <v>0.14837302999490418</v>
      </c>
      <c r="AV87" s="34">
        <f t="shared" si="22"/>
        <v>0.14465175577849604</v>
      </c>
      <c r="AW87" s="34">
        <f t="shared" si="22"/>
        <v>0.14423412979448952</v>
      </c>
      <c r="AX87" s="34">
        <f t="shared" si="22"/>
        <v>0.14470880880431736</v>
      </c>
      <c r="AY87" s="34">
        <f t="shared" si="22"/>
        <v>0.14418641507732965</v>
      </c>
      <c r="AZ87" s="34">
        <f t="shared" si="22"/>
        <v>0.14403560764570186</v>
      </c>
    </row>
    <row r="89" spans="1:52">
      <c r="A89" s="35" t="s">
        <v>52</v>
      </c>
      <c r="B89" t="s">
        <v>56</v>
      </c>
      <c r="C89" s="28">
        <v>76.000949896871703</v>
      </c>
      <c r="D89" s="28">
        <v>77.793022880564237</v>
      </c>
      <c r="E89" s="28">
        <v>83.582155044148692</v>
      </c>
      <c r="F89" s="28">
        <v>84.808183352355513</v>
      </c>
      <c r="G89" s="28">
        <v>85.201492790914457</v>
      </c>
      <c r="H89" s="28">
        <v>85.673974731973033</v>
      </c>
      <c r="I89" s="28">
        <v>86.869256551052615</v>
      </c>
      <c r="J89" s="28">
        <v>87.794800558040748</v>
      </c>
      <c r="K89" s="28">
        <v>88.307848993048026</v>
      </c>
      <c r="L89" s="28">
        <v>88.382142582137817</v>
      </c>
      <c r="M89" s="28">
        <v>88.319663812600467</v>
      </c>
      <c r="N89" s="28">
        <v>87.665104287964795</v>
      </c>
      <c r="O89" s="28">
        <v>87.38167145941236</v>
      </c>
      <c r="P89" s="28">
        <v>86.018962813587052</v>
      </c>
      <c r="Q89" s="28">
        <v>84.412896229647913</v>
      </c>
      <c r="R89" s="28">
        <v>82.205086013270986</v>
      </c>
      <c r="S89" s="28">
        <v>79.982154239522544</v>
      </c>
      <c r="T89" s="28">
        <v>78.838462954220958</v>
      </c>
      <c r="U89" s="28">
        <v>77.236028914642972</v>
      </c>
      <c r="V89" s="28">
        <v>75.00007475424124</v>
      </c>
      <c r="W89" s="28">
        <v>74.028445817475429</v>
      </c>
      <c r="X89" s="28">
        <v>73.082160742550258</v>
      </c>
      <c r="Y89" s="28">
        <v>72.112035517226843</v>
      </c>
      <c r="Z89" s="28">
        <v>71.174174968841541</v>
      </c>
      <c r="AA89" s="28">
        <v>70.262757049096919</v>
      </c>
      <c r="AB89" s="28">
        <v>69.361731430909401</v>
      </c>
      <c r="AC89" s="28">
        <v>68.50743437057416</v>
      </c>
      <c r="AD89" s="28">
        <v>67.863318214244075</v>
      </c>
      <c r="AE89" s="28">
        <v>67.359737066912388</v>
      </c>
      <c r="AF89" s="28">
        <v>66.628872174313983</v>
      </c>
      <c r="AG89" s="28">
        <v>65.928860220603426</v>
      </c>
      <c r="AH89" s="28">
        <v>65.280442693239621</v>
      </c>
      <c r="AI89" s="28">
        <v>64.616812244119714</v>
      </c>
      <c r="AJ89" s="28">
        <v>64.259031785405213</v>
      </c>
      <c r="AK89" s="28">
        <v>63.388750950055595</v>
      </c>
      <c r="AL89" s="28">
        <v>62.470017903557192</v>
      </c>
      <c r="AM89" s="28">
        <v>61.517600425704821</v>
      </c>
      <c r="AN89" s="28">
        <v>60.585886234000426</v>
      </c>
      <c r="AO89" s="28">
        <v>59.623455475723233</v>
      </c>
      <c r="AP89" s="28">
        <v>58.723804697437551</v>
      </c>
      <c r="AQ89" s="28">
        <v>57.794760288652867</v>
      </c>
      <c r="AR89" s="28">
        <v>56.930423374822617</v>
      </c>
      <c r="AS89" s="28">
        <v>55.967379066012349</v>
      </c>
      <c r="AT89" s="28">
        <v>54.962627517190064</v>
      </c>
      <c r="AU89" s="28">
        <v>53.816231684589823</v>
      </c>
      <c r="AV89" s="28">
        <v>52.664439298062526</v>
      </c>
      <c r="AW89" s="28">
        <v>51.562126192667904</v>
      </c>
      <c r="AX89" s="28">
        <v>50.40413835201123</v>
      </c>
      <c r="AY89" s="28">
        <v>49.287513490572053</v>
      </c>
      <c r="AZ89" s="28">
        <v>48.138381126183909</v>
      </c>
    </row>
    <row r="90" spans="1:52">
      <c r="A90" s="35" t="s">
        <v>53</v>
      </c>
      <c r="B90" t="s">
        <v>56</v>
      </c>
      <c r="C90">
        <v>76</v>
      </c>
      <c r="D90">
        <v>78</v>
      </c>
      <c r="E90">
        <v>84</v>
      </c>
      <c r="F90">
        <v>85</v>
      </c>
      <c r="G90">
        <v>86</v>
      </c>
      <c r="H90">
        <v>87</v>
      </c>
      <c r="I90">
        <v>88</v>
      </c>
      <c r="J90">
        <v>89</v>
      </c>
      <c r="K90">
        <v>89</v>
      </c>
      <c r="L90">
        <v>90</v>
      </c>
      <c r="M90">
        <v>90</v>
      </c>
      <c r="N90">
        <v>89</v>
      </c>
      <c r="O90">
        <v>88</v>
      </c>
      <c r="P90">
        <v>87</v>
      </c>
      <c r="Q90">
        <v>86</v>
      </c>
      <c r="R90">
        <v>85</v>
      </c>
      <c r="S90">
        <v>83</v>
      </c>
      <c r="T90">
        <v>81</v>
      </c>
      <c r="U90">
        <v>78</v>
      </c>
      <c r="V90">
        <v>75</v>
      </c>
      <c r="W90">
        <v>74</v>
      </c>
      <c r="X90">
        <v>73</v>
      </c>
      <c r="Y90">
        <v>72</v>
      </c>
      <c r="Z90">
        <v>71</v>
      </c>
      <c r="AA90">
        <v>70</v>
      </c>
      <c r="AB90">
        <v>69</v>
      </c>
      <c r="AC90">
        <v>69</v>
      </c>
      <c r="AD90">
        <v>68</v>
      </c>
      <c r="AE90">
        <v>67</v>
      </c>
      <c r="AF90">
        <v>67</v>
      </c>
      <c r="AG90">
        <v>66</v>
      </c>
      <c r="AH90">
        <v>65</v>
      </c>
      <c r="AI90">
        <v>65</v>
      </c>
      <c r="AJ90">
        <v>64</v>
      </c>
      <c r="AK90">
        <v>63</v>
      </c>
      <c r="AL90">
        <v>63</v>
      </c>
      <c r="AM90">
        <v>62</v>
      </c>
      <c r="AN90">
        <v>61</v>
      </c>
      <c r="AO90">
        <v>60</v>
      </c>
      <c r="AP90">
        <v>59</v>
      </c>
      <c r="AQ90">
        <v>58</v>
      </c>
      <c r="AR90">
        <v>57</v>
      </c>
      <c r="AS90">
        <v>56</v>
      </c>
      <c r="AT90">
        <v>55</v>
      </c>
      <c r="AU90">
        <v>54</v>
      </c>
      <c r="AV90">
        <v>53</v>
      </c>
      <c r="AW90">
        <v>52</v>
      </c>
      <c r="AX90">
        <v>50</v>
      </c>
      <c r="AY90">
        <v>49</v>
      </c>
      <c r="AZ90">
        <v>48</v>
      </c>
    </row>
    <row r="91" spans="1:52">
      <c r="A91" t="s">
        <v>59</v>
      </c>
      <c r="B91" t="s">
        <v>56</v>
      </c>
      <c r="C91" s="16">
        <v>76.000949896871703</v>
      </c>
      <c r="D91" s="16">
        <v>78.160629797067813</v>
      </c>
      <c r="E91" s="16">
        <v>83.11784653858102</v>
      </c>
      <c r="F91" s="16">
        <v>84.000403336225006</v>
      </c>
      <c r="G91" s="16">
        <v>85.205729846407323</v>
      </c>
      <c r="H91" s="16">
        <v>86.55429150318426</v>
      </c>
      <c r="I91" s="16">
        <v>87.70157607809081</v>
      </c>
      <c r="J91" s="16">
        <v>87.91950865736429</v>
      </c>
      <c r="K91" s="16">
        <v>88.295404333403965</v>
      </c>
      <c r="L91" s="16">
        <v>88.41566350513898</v>
      </c>
      <c r="M91" s="16">
        <v>88.715216398009773</v>
      </c>
      <c r="N91" s="16">
        <v>87.812219130110321</v>
      </c>
      <c r="O91" s="16">
        <v>86.79540449736372</v>
      </c>
      <c r="P91" s="16">
        <v>85.066758906209898</v>
      </c>
      <c r="Q91" s="16">
        <v>83.192111266710839</v>
      </c>
      <c r="R91" s="16">
        <v>82.770716254810608</v>
      </c>
      <c r="S91" s="16">
        <v>81.900503539755505</v>
      </c>
      <c r="T91" s="16">
        <v>80.601095078448665</v>
      </c>
      <c r="U91" s="16">
        <v>78.338462835338078</v>
      </c>
      <c r="V91" s="16">
        <v>75.000001120362327</v>
      </c>
      <c r="W91" s="16">
        <v>74.028373053141976</v>
      </c>
      <c r="X91" s="16">
        <v>73.082088893502913</v>
      </c>
      <c r="Y91" s="16">
        <v>72.111964515703036</v>
      </c>
      <c r="Z91" s="16">
        <v>71.17410486348416</v>
      </c>
      <c r="AA91" s="16">
        <v>70.262687863167784</v>
      </c>
      <c r="AB91" s="16">
        <v>69.361663161518948</v>
      </c>
      <c r="AC91" s="16">
        <v>68.507367054463003</v>
      </c>
      <c r="AD91" s="16">
        <v>67.863252053474</v>
      </c>
      <c r="AE91" s="16">
        <v>67.359672173194895</v>
      </c>
      <c r="AF91" s="16">
        <v>66.628808280245593</v>
      </c>
      <c r="AG91" s="16">
        <v>65.928797334395242</v>
      </c>
      <c r="AH91" s="16">
        <v>65.280380835055368</v>
      </c>
      <c r="AI91" s="16">
        <v>64.616751373066549</v>
      </c>
      <c r="AJ91" s="16">
        <v>64.258972097448591</v>
      </c>
      <c r="AK91" s="16">
        <v>63.388692043469931</v>
      </c>
      <c r="AL91" s="16">
        <v>62.47101542098639</v>
      </c>
      <c r="AM91" s="16">
        <v>61.51770153033771</v>
      </c>
      <c r="AN91" s="16">
        <v>60.582036766081146</v>
      </c>
      <c r="AO91" s="16">
        <v>59.61565751954673</v>
      </c>
      <c r="AP91" s="16">
        <v>58.712130429959828</v>
      </c>
      <c r="AQ91" s="16">
        <v>57.7792981483109</v>
      </c>
      <c r="AR91" s="16">
        <v>56.911210065110787</v>
      </c>
      <c r="AS91" s="16">
        <v>55.944489964062008</v>
      </c>
      <c r="AT91" s="16">
        <v>54.936159694247202</v>
      </c>
      <c r="AU91" s="16">
        <v>53.789109451184125</v>
      </c>
      <c r="AV91" s="16">
        <v>52.636689760177411</v>
      </c>
      <c r="AW91" s="16">
        <v>51.533781814806012</v>
      </c>
      <c r="AX91" s="16">
        <v>50.375222926815198</v>
      </c>
      <c r="AY91" s="16">
        <v>49.25805819606439</v>
      </c>
      <c r="AZ91" s="16">
        <v>48.108420469258</v>
      </c>
    </row>
    <row r="92" spans="1:52" s="63" customFormat="1">
      <c r="A92" s="63" t="s">
        <v>70</v>
      </c>
      <c r="B92" s="63" t="s">
        <v>56</v>
      </c>
      <c r="C92" s="16">
        <v>76.000949896871703</v>
      </c>
      <c r="D92" s="16">
        <v>78.160629797067813</v>
      </c>
      <c r="E92" s="16">
        <v>83.713906827663621</v>
      </c>
      <c r="F92" s="16">
        <v>85.373377568229074</v>
      </c>
      <c r="G92" s="16">
        <v>86.602563885592843</v>
      </c>
      <c r="H92" s="16">
        <v>87.345172091165097</v>
      </c>
      <c r="I92" s="16">
        <v>88.398054865939841</v>
      </c>
      <c r="J92" s="16">
        <v>88.672614980355576</v>
      </c>
      <c r="K92" s="16">
        <v>89.525469574132259</v>
      </c>
      <c r="L92" s="16">
        <v>89.412978607953434</v>
      </c>
      <c r="M92" s="16">
        <v>89.047373149419656</v>
      </c>
      <c r="N92" s="16">
        <v>87.697504402703458</v>
      </c>
      <c r="O92" s="16">
        <v>86.458305493125167</v>
      </c>
      <c r="P92" s="16">
        <v>86.455464889361537</v>
      </c>
      <c r="Q92" s="16">
        <v>85.935690266857165</v>
      </c>
      <c r="R92" s="16">
        <v>85.650388440334353</v>
      </c>
      <c r="S92" s="16">
        <v>84.397329415877778</v>
      </c>
      <c r="T92" s="16">
        <v>82.289002362075976</v>
      </c>
      <c r="U92" s="16">
        <v>78.979788775885794</v>
      </c>
      <c r="V92" s="16">
        <v>75.000002330595606</v>
      </c>
      <c r="W92" s="16">
        <v>74.028374249083555</v>
      </c>
      <c r="X92" s="16">
        <v>73.082090074401023</v>
      </c>
      <c r="Y92" s="16">
        <v>72.111965682671382</v>
      </c>
      <c r="Z92" s="16">
        <v>71.174106015723282</v>
      </c>
      <c r="AA92" s="16">
        <v>70.262689000295353</v>
      </c>
      <c r="AB92" s="16">
        <v>69.361664283582442</v>
      </c>
      <c r="AC92" s="16">
        <v>68.507368160858576</v>
      </c>
      <c r="AD92" s="16">
        <v>67.863253140880602</v>
      </c>
      <c r="AE92" s="16">
        <v>67.35967323977647</v>
      </c>
      <c r="AF92" s="16">
        <v>66.628809330397104</v>
      </c>
      <c r="AG92" s="16">
        <v>65.928798367981742</v>
      </c>
      <c r="AH92" s="16">
        <v>65.280381851745446</v>
      </c>
      <c r="AI92" s="16">
        <v>64.616752373532321</v>
      </c>
      <c r="AJ92" s="16">
        <v>64.258973078469225</v>
      </c>
      <c r="AK92" s="16">
        <v>63.38869301164808</v>
      </c>
      <c r="AL92" s="16">
        <v>62.47101637725612</v>
      </c>
      <c r="AM92" s="16">
        <v>61.517702475312731</v>
      </c>
      <c r="AN92" s="16">
        <v>60.58203769951497</v>
      </c>
      <c r="AO92" s="16">
        <v>59.615658441586369</v>
      </c>
      <c r="AP92" s="16">
        <v>58.712131340051364</v>
      </c>
      <c r="AQ92" s="16">
        <v>57.779299045983244</v>
      </c>
      <c r="AR92" s="16">
        <v>56.911210950132173</v>
      </c>
      <c r="AS92" s="16">
        <v>55.944490837081659</v>
      </c>
      <c r="AT92" s="16">
        <v>54.936160555738432</v>
      </c>
      <c r="AU92" s="16">
        <v>53.789110301507016</v>
      </c>
      <c r="AV92" s="16">
        <v>52.636690599458987</v>
      </c>
      <c r="AW92" s="16">
        <v>51.533782642685857</v>
      </c>
      <c r="AX92" s="16">
        <v>50.375223743138577</v>
      </c>
      <c r="AY92" s="16">
        <v>49.258059000596496</v>
      </c>
      <c r="AZ92" s="16">
        <v>48.108421261675581</v>
      </c>
    </row>
    <row r="93" spans="1:52" s="63" customFormat="1">
      <c r="A93" s="63" t="s">
        <v>73</v>
      </c>
      <c r="B93" s="63" t="s">
        <v>56</v>
      </c>
      <c r="C93" s="16">
        <v>76.000949896871703</v>
      </c>
      <c r="D93" s="16">
        <v>78.160629797067813</v>
      </c>
      <c r="E93" s="16">
        <v>83.743850315055965</v>
      </c>
      <c r="F93" s="16">
        <v>85.052686179642095</v>
      </c>
      <c r="G93" s="16">
        <v>86.191813209539859</v>
      </c>
      <c r="H93" s="16">
        <v>87.125541757441368</v>
      </c>
      <c r="I93" s="16">
        <v>88.127525024534066</v>
      </c>
      <c r="J93" s="16">
        <v>88.529780943869724</v>
      </c>
      <c r="K93" s="16">
        <v>88.8591955712443</v>
      </c>
      <c r="L93" s="16">
        <v>89.103877089435002</v>
      </c>
      <c r="M93" s="16">
        <v>88.884224102036157</v>
      </c>
      <c r="N93" s="16">
        <v>88.305140048587731</v>
      </c>
      <c r="O93" s="16">
        <v>87.420445746503816</v>
      </c>
      <c r="P93" s="16">
        <v>87.30592346232082</v>
      </c>
      <c r="Q93" s="16">
        <v>86.675126938082784</v>
      </c>
      <c r="R93" s="16">
        <v>86.277208939620579</v>
      </c>
      <c r="S93" s="16">
        <v>84.883575622174462</v>
      </c>
      <c r="T93" s="16">
        <v>82.620481929932652</v>
      </c>
      <c r="U93" s="16">
        <v>79.14542331806598</v>
      </c>
      <c r="V93" s="16">
        <v>75.000032347664956</v>
      </c>
      <c r="W93" s="16">
        <v>74.028403911680101</v>
      </c>
      <c r="X93" s="16">
        <v>73.082119363878434</v>
      </c>
      <c r="Y93" s="16">
        <v>72.111994626653285</v>
      </c>
      <c r="Z93" s="16">
        <v>71.174134594380263</v>
      </c>
      <c r="AA93" s="16">
        <v>70.26271720414465</v>
      </c>
      <c r="AB93" s="16">
        <v>69.361692113802036</v>
      </c>
      <c r="AC93" s="16">
        <v>68.507395602471036</v>
      </c>
      <c r="AD93" s="16">
        <v>67.863280111514939</v>
      </c>
      <c r="AE93" s="16">
        <v>67.359699693893219</v>
      </c>
      <c r="AF93" s="16">
        <v>66.628835377003995</v>
      </c>
      <c r="AG93" s="16">
        <v>65.928824003731506</v>
      </c>
      <c r="AH93" s="16">
        <v>65.280407068418285</v>
      </c>
      <c r="AI93" s="16">
        <v>64.61677718779832</v>
      </c>
      <c r="AJ93" s="16">
        <v>64.258997410442561</v>
      </c>
      <c r="AK93" s="16">
        <v>63.388717025093236</v>
      </c>
      <c r="AL93" s="16">
        <v>62.471040095339859</v>
      </c>
      <c r="AM93" s="16">
        <v>61.517725913257372</v>
      </c>
      <c r="AN93" s="16">
        <v>60.5820608512063</v>
      </c>
      <c r="AO93" s="16">
        <v>59.615681310671121</v>
      </c>
      <c r="AP93" s="16">
        <v>58.712153912790107</v>
      </c>
      <c r="AQ93" s="16">
        <v>57.779321310692232</v>
      </c>
      <c r="AR93" s="16">
        <v>56.911232901062888</v>
      </c>
      <c r="AS93" s="16">
        <v>55.94451249033655</v>
      </c>
      <c r="AT93" s="16">
        <v>54.936181923057049</v>
      </c>
      <c r="AU93" s="16">
        <v>53.789131391820597</v>
      </c>
      <c r="AV93" s="16">
        <v>52.636711415918192</v>
      </c>
      <c r="AW93" s="16">
        <v>51.533803176351341</v>
      </c>
      <c r="AX93" s="16">
        <v>50.375243990172692</v>
      </c>
      <c r="AY93" s="16">
        <v>49.258078955175016</v>
      </c>
      <c r="AZ93" s="16">
        <v>48.108440915781209</v>
      </c>
    </row>
    <row r="94" spans="1:52" s="35" customFormat="1">
      <c r="A94" s="35" t="s">
        <v>63</v>
      </c>
      <c r="B94" s="35" t="s">
        <v>56</v>
      </c>
      <c r="C94" s="35">
        <v>76</v>
      </c>
      <c r="D94" s="35">
        <v>78</v>
      </c>
      <c r="E94" s="35">
        <v>84</v>
      </c>
      <c r="F94" s="35">
        <v>85</v>
      </c>
      <c r="G94" s="35">
        <v>86</v>
      </c>
      <c r="H94" s="35">
        <v>87</v>
      </c>
      <c r="I94" s="35">
        <v>88</v>
      </c>
      <c r="J94" s="35">
        <v>89</v>
      </c>
      <c r="K94" s="35">
        <v>89</v>
      </c>
      <c r="L94" s="35">
        <v>90</v>
      </c>
      <c r="M94" s="35">
        <v>90</v>
      </c>
      <c r="N94" s="35">
        <v>89</v>
      </c>
      <c r="O94" s="35">
        <v>88</v>
      </c>
      <c r="P94" s="35">
        <v>87</v>
      </c>
      <c r="Q94" s="35">
        <v>86</v>
      </c>
      <c r="R94" s="35">
        <v>85</v>
      </c>
      <c r="S94" s="35">
        <v>83</v>
      </c>
      <c r="T94" s="35">
        <v>81</v>
      </c>
      <c r="U94" s="35">
        <v>78</v>
      </c>
      <c r="V94" s="35">
        <v>75</v>
      </c>
      <c r="W94" s="35">
        <v>74</v>
      </c>
      <c r="X94" s="35">
        <v>73</v>
      </c>
      <c r="Y94" s="35">
        <v>72</v>
      </c>
      <c r="Z94" s="35">
        <v>71</v>
      </c>
      <c r="AA94" s="35">
        <v>70</v>
      </c>
      <c r="AB94" s="35">
        <v>69</v>
      </c>
      <c r="AC94" s="35">
        <v>69</v>
      </c>
      <c r="AD94" s="35">
        <v>68</v>
      </c>
      <c r="AE94" s="35">
        <v>67</v>
      </c>
      <c r="AF94" s="35">
        <v>67</v>
      </c>
      <c r="AG94" s="35">
        <v>66</v>
      </c>
      <c r="AH94" s="35">
        <v>65</v>
      </c>
      <c r="AI94" s="35">
        <v>65</v>
      </c>
      <c r="AJ94" s="35">
        <v>64</v>
      </c>
      <c r="AK94" s="35">
        <v>63</v>
      </c>
      <c r="AL94" s="35">
        <v>63</v>
      </c>
      <c r="AM94" s="35">
        <v>62</v>
      </c>
      <c r="AN94" s="35">
        <v>61</v>
      </c>
      <c r="AO94" s="35">
        <v>60</v>
      </c>
      <c r="AP94" s="35">
        <v>59</v>
      </c>
      <c r="AQ94" s="35">
        <v>58</v>
      </c>
      <c r="AR94" s="35">
        <v>57</v>
      </c>
      <c r="AS94" s="35">
        <v>56</v>
      </c>
      <c r="AT94" s="35">
        <v>55</v>
      </c>
      <c r="AU94" s="35">
        <v>54</v>
      </c>
      <c r="AV94" s="35">
        <v>53</v>
      </c>
      <c r="AW94" s="35">
        <v>52</v>
      </c>
      <c r="AX94" s="35">
        <v>50</v>
      </c>
      <c r="AY94" s="35">
        <v>49</v>
      </c>
      <c r="AZ94" s="35">
        <v>48</v>
      </c>
    </row>
    <row r="95" spans="1:52" s="63" customFormat="1"/>
    <row r="96" spans="1:52" s="63" customFormat="1">
      <c r="A96" s="63" t="s">
        <v>52</v>
      </c>
      <c r="B96" s="63" t="s">
        <v>64</v>
      </c>
      <c r="C96" s="68">
        <v>12717.17</v>
      </c>
      <c r="D96" s="68">
        <v>14202.035</v>
      </c>
      <c r="E96" s="68">
        <v>15307.238846496413</v>
      </c>
      <c r="F96" s="68">
        <v>17040.199282900481</v>
      </c>
      <c r="G96" s="68">
        <v>18720.363790667489</v>
      </c>
      <c r="H96" s="68">
        <v>20347.370191783968</v>
      </c>
      <c r="I96" s="68">
        <v>21855.506259126712</v>
      </c>
      <c r="J96" s="68">
        <v>23140.616791439261</v>
      </c>
      <c r="K96" s="68">
        <v>24471.991149527308</v>
      </c>
      <c r="L96" s="68">
        <v>25978.497612056482</v>
      </c>
      <c r="M96" s="68">
        <v>27493.140399542564</v>
      </c>
      <c r="N96" s="68">
        <v>28905.709310947474</v>
      </c>
      <c r="O96" s="68">
        <v>30061.469679797839</v>
      </c>
      <c r="P96" s="68">
        <v>31053.013511629266</v>
      </c>
      <c r="Q96" s="68">
        <v>31269.505661034385</v>
      </c>
      <c r="R96" s="68">
        <v>31485.990464421426</v>
      </c>
      <c r="S96" s="68">
        <v>31812.068194752974</v>
      </c>
      <c r="T96" s="68">
        <v>32294.791841634695</v>
      </c>
      <c r="U96" s="68">
        <v>32550.302992800964</v>
      </c>
      <c r="V96" s="68">
        <v>31991.213562459947</v>
      </c>
      <c r="W96" s="68">
        <v>31954.113562459945</v>
      </c>
      <c r="X96" s="68">
        <v>31947.51356245995</v>
      </c>
      <c r="Y96" s="68">
        <v>31899.713562459947</v>
      </c>
      <c r="Z96" s="68">
        <v>31887.313562459945</v>
      </c>
      <c r="AA96" s="68">
        <v>31897.313562459945</v>
      </c>
      <c r="AB96" s="68">
        <v>31911.013562459946</v>
      </c>
      <c r="AC96" s="68">
        <v>31964.313562459949</v>
      </c>
      <c r="AD96" s="68">
        <v>32216.713562459947</v>
      </c>
      <c r="AE96" s="68">
        <v>32602.01356245995</v>
      </c>
      <c r="AF96" s="68">
        <v>32752.813562459953</v>
      </c>
      <c r="AG96" s="68">
        <v>32928.113562459948</v>
      </c>
      <c r="AH96" s="68">
        <v>33146.113562459956</v>
      </c>
      <c r="AI96" s="68">
        <v>33341.213562459954</v>
      </c>
      <c r="AJ96" s="68">
        <v>33813.813562459953</v>
      </c>
      <c r="AK96" s="68">
        <v>33798.313562459953</v>
      </c>
      <c r="AL96" s="68">
        <v>33723.813562459953</v>
      </c>
      <c r="AM96" s="68">
        <v>33606.113562459956</v>
      </c>
      <c r="AN96" s="68">
        <v>33504.16986523979</v>
      </c>
      <c r="AO96" s="68">
        <v>33377.151570831353</v>
      </c>
      <c r="AP96" s="68">
        <v>33302.842360172624</v>
      </c>
      <c r="AQ96" s="68">
        <v>33227.139698263694</v>
      </c>
      <c r="AR96" s="68">
        <v>33195.758742291597</v>
      </c>
      <c r="AS96" s="68">
        <v>33080.483648506815</v>
      </c>
      <c r="AT96" s="68">
        <v>32918.951404465821</v>
      </c>
      <c r="AU96" s="68">
        <v>32654.951404465814</v>
      </c>
      <c r="AV96" s="68">
        <v>32375.720183050344</v>
      </c>
      <c r="AW96" s="68">
        <v>32133.887039443849</v>
      </c>
      <c r="AX96" s="68">
        <v>31856.150981547748</v>
      </c>
      <c r="AY96" s="68">
        <v>31606.21324948527</v>
      </c>
      <c r="AZ96" s="68">
        <v>31340.473471219448</v>
      </c>
    </row>
    <row r="97" spans="1:52" s="63" customFormat="1">
      <c r="A97" s="63" t="s">
        <v>53</v>
      </c>
      <c r="B97" s="63" t="s">
        <v>64</v>
      </c>
      <c r="C97" s="68">
        <v>12717.17</v>
      </c>
      <c r="D97" s="68">
        <v>14202.035</v>
      </c>
      <c r="E97" s="68">
        <v>15343.591810280284</v>
      </c>
      <c r="F97" s="68">
        <v>17139.592662248928</v>
      </c>
      <c r="G97" s="68">
        <v>18974.994360352277</v>
      </c>
      <c r="H97" s="68">
        <v>20764.519934545784</v>
      </c>
      <c r="I97" s="68">
        <v>22204.012351008056</v>
      </c>
      <c r="J97" s="68">
        <v>23429.756269349742</v>
      </c>
      <c r="K97" s="68">
        <v>24692.560692995961</v>
      </c>
      <c r="L97" s="68">
        <v>26319.872218469973</v>
      </c>
      <c r="M97" s="68">
        <v>28084.361298210224</v>
      </c>
      <c r="N97" s="68">
        <v>29566.652857278128</v>
      </c>
      <c r="O97" s="68">
        <v>30675.958716664903</v>
      </c>
      <c r="P97" s="68">
        <v>31443.193400246608</v>
      </c>
      <c r="Q97" s="68">
        <v>31748.017826785326</v>
      </c>
      <c r="R97" s="68">
        <v>31855.044240652831</v>
      </c>
      <c r="S97" s="68">
        <v>32031.837179398928</v>
      </c>
      <c r="T97" s="68">
        <v>32197.463008915685</v>
      </c>
      <c r="U97" s="68">
        <v>31975.76381648719</v>
      </c>
      <c r="V97" s="68">
        <v>31991.315051329235</v>
      </c>
      <c r="W97" s="68">
        <v>31954.215051329233</v>
      </c>
      <c r="X97" s="68">
        <v>31947.615051329234</v>
      </c>
      <c r="Y97" s="68">
        <v>31899.815051329235</v>
      </c>
      <c r="Z97" s="68">
        <v>31887.415051329233</v>
      </c>
      <c r="AA97" s="68">
        <v>31897.415051329233</v>
      </c>
      <c r="AB97" s="68">
        <v>31910.102420840929</v>
      </c>
      <c r="AC97" s="68">
        <v>31963.402420840928</v>
      </c>
      <c r="AD97" s="68">
        <v>32215.802420840926</v>
      </c>
      <c r="AE97" s="68">
        <v>32601.102420840929</v>
      </c>
      <c r="AF97" s="68">
        <v>32751.902420840925</v>
      </c>
      <c r="AG97" s="68">
        <v>32927.202420840928</v>
      </c>
      <c r="AH97" s="68">
        <v>33145.202420840928</v>
      </c>
      <c r="AI97" s="68">
        <v>33340.302420840933</v>
      </c>
      <c r="AJ97" s="68">
        <v>33812.902420840932</v>
      </c>
      <c r="AK97" s="68">
        <v>33797.402420840925</v>
      </c>
      <c r="AL97" s="68">
        <v>33722.902420840925</v>
      </c>
      <c r="AM97" s="68">
        <v>33605.202420840928</v>
      </c>
      <c r="AN97" s="68">
        <v>33503.258723620762</v>
      </c>
      <c r="AO97" s="68">
        <v>33376.24042921231</v>
      </c>
      <c r="AP97" s="68">
        <v>33301.931218553582</v>
      </c>
      <c r="AQ97" s="68">
        <v>33226.228556644644</v>
      </c>
      <c r="AR97" s="68">
        <v>33194.847600672532</v>
      </c>
      <c r="AS97" s="68">
        <v>33079.572506887751</v>
      </c>
      <c r="AT97" s="68">
        <v>32918.040262846742</v>
      </c>
      <c r="AU97" s="68">
        <v>32654.040262846742</v>
      </c>
      <c r="AV97" s="68">
        <v>32374.809041431268</v>
      </c>
      <c r="AW97" s="68">
        <v>32132.975897824777</v>
      </c>
      <c r="AX97" s="68">
        <v>31855.239839928669</v>
      </c>
      <c r="AY97" s="68">
        <v>31605.302107866195</v>
      </c>
      <c r="AZ97" s="68">
        <v>31339.562329600376</v>
      </c>
    </row>
    <row r="98" spans="1:52" s="63" customFormat="1">
      <c r="A98" s="63" t="s">
        <v>59</v>
      </c>
      <c r="B98" s="63" t="s">
        <v>64</v>
      </c>
      <c r="C98" s="68">
        <v>12717.17</v>
      </c>
      <c r="D98" s="68">
        <v>14202.035</v>
      </c>
      <c r="E98" s="68">
        <v>15352.178300332856</v>
      </c>
      <c r="F98" s="68">
        <v>17125.513007859907</v>
      </c>
      <c r="G98" s="68">
        <v>18862.111772260883</v>
      </c>
      <c r="H98" s="68">
        <v>20407.769150707176</v>
      </c>
      <c r="I98" s="68">
        <v>21744.763153423079</v>
      </c>
      <c r="J98" s="68">
        <v>22987.95831396756</v>
      </c>
      <c r="K98" s="68">
        <v>24383.828538463167</v>
      </c>
      <c r="L98" s="68">
        <v>26105.102970423861</v>
      </c>
      <c r="M98" s="68">
        <v>27563.929833967679</v>
      </c>
      <c r="N98" s="68">
        <v>29088.548556269594</v>
      </c>
      <c r="O98" s="68">
        <v>30406.909389772602</v>
      </c>
      <c r="P98" s="68">
        <v>31721.086293826287</v>
      </c>
      <c r="Q98" s="68">
        <v>32390.931771895863</v>
      </c>
      <c r="R98" s="68">
        <v>32185.416781930631</v>
      </c>
      <c r="S98" s="68">
        <v>32187.836289924111</v>
      </c>
      <c r="T98" s="68">
        <v>32046.090657776142</v>
      </c>
      <c r="U98" s="68">
        <v>32024.626335510777</v>
      </c>
      <c r="V98" s="68">
        <v>31991.199522110208</v>
      </c>
      <c r="W98" s="68">
        <v>31954.099522110206</v>
      </c>
      <c r="X98" s="68">
        <v>31947.499522110207</v>
      </c>
      <c r="Y98" s="68">
        <v>31899.699522110204</v>
      </c>
      <c r="Z98" s="68">
        <v>31887.299522110203</v>
      </c>
      <c r="AA98" s="68">
        <v>31897.299522110203</v>
      </c>
      <c r="AB98" s="68">
        <v>31910.999522110204</v>
      </c>
      <c r="AC98" s="68">
        <v>31964.299522110203</v>
      </c>
      <c r="AD98" s="68">
        <v>32216.699522110201</v>
      </c>
      <c r="AE98" s="68">
        <v>32601.9995221102</v>
      </c>
      <c r="AF98" s="68">
        <v>32752.799522110203</v>
      </c>
      <c r="AG98" s="68">
        <v>32928.099522110198</v>
      </c>
      <c r="AH98" s="68">
        <v>33146.099522110198</v>
      </c>
      <c r="AI98" s="68">
        <v>33341.199522110197</v>
      </c>
      <c r="AJ98" s="68">
        <v>33813.799522110203</v>
      </c>
      <c r="AK98" s="68">
        <v>33798.299522110196</v>
      </c>
      <c r="AL98" s="68">
        <v>33723.799522110203</v>
      </c>
      <c r="AM98" s="68">
        <v>33606.099522110198</v>
      </c>
      <c r="AN98" s="68">
        <v>33504.155824890033</v>
      </c>
      <c r="AO98" s="68">
        <v>33377.137530481588</v>
      </c>
      <c r="AP98" s="68">
        <v>33302.82831982286</v>
      </c>
      <c r="AQ98" s="68">
        <v>33227.125657913937</v>
      </c>
      <c r="AR98" s="68">
        <v>33195.744701941832</v>
      </c>
      <c r="AS98" s="68">
        <v>33080.469608157044</v>
      </c>
      <c r="AT98" s="68">
        <v>32918.937364116049</v>
      </c>
      <c r="AU98" s="68">
        <v>32654.937364116042</v>
      </c>
      <c r="AV98" s="68">
        <v>32375.706142700568</v>
      </c>
      <c r="AW98" s="68">
        <v>32133.87299909407</v>
      </c>
      <c r="AX98" s="68">
        <v>31856.136941197961</v>
      </c>
      <c r="AY98" s="68">
        <v>31606.199209135484</v>
      </c>
      <c r="AZ98" s="68">
        <v>31340.459430869661</v>
      </c>
    </row>
    <row r="99" spans="1:52" s="63" customFormat="1">
      <c r="A99" s="63" t="s">
        <v>70</v>
      </c>
      <c r="B99" s="63" t="s">
        <v>64</v>
      </c>
      <c r="C99" s="68">
        <v>12717.17</v>
      </c>
      <c r="D99" s="68">
        <v>14202.035</v>
      </c>
      <c r="E99" s="68">
        <v>15242.867623260023</v>
      </c>
      <c r="F99" s="68">
        <v>16850.100593130843</v>
      </c>
      <c r="G99" s="68">
        <v>18557.880135317406</v>
      </c>
      <c r="H99" s="68">
        <v>20222.983797620429</v>
      </c>
      <c r="I99" s="68">
        <v>21573.438498077117</v>
      </c>
      <c r="J99" s="68">
        <v>22792.719042375713</v>
      </c>
      <c r="K99" s="68">
        <v>24048.798741203005</v>
      </c>
      <c r="L99" s="68">
        <v>25813.925852087548</v>
      </c>
      <c r="M99" s="68">
        <v>27461.113264922144</v>
      </c>
      <c r="N99" s="68">
        <v>29126.598497838866</v>
      </c>
      <c r="O99" s="68">
        <v>30525.465251107165</v>
      </c>
      <c r="P99" s="68">
        <v>31211.560812878619</v>
      </c>
      <c r="Q99" s="68">
        <v>31356.820334277967</v>
      </c>
      <c r="R99" s="68">
        <v>31103.30318998843</v>
      </c>
      <c r="S99" s="68">
        <v>31235.585512544054</v>
      </c>
      <c r="T99" s="68">
        <v>31388.763089323686</v>
      </c>
      <c r="U99" s="68">
        <v>31764.582292298779</v>
      </c>
      <c r="V99" s="68">
        <v>31991.199005886032</v>
      </c>
      <c r="W99" s="68">
        <v>31954.099005886026</v>
      </c>
      <c r="X99" s="68">
        <v>31947.499005886031</v>
      </c>
      <c r="Y99" s="68">
        <v>31899.699005886032</v>
      </c>
      <c r="Z99" s="68">
        <v>31887.29900588603</v>
      </c>
      <c r="AA99" s="68">
        <v>31897.29900588603</v>
      </c>
      <c r="AB99" s="68">
        <v>31911</v>
      </c>
      <c r="AC99" s="68">
        <v>31964.29900588603</v>
      </c>
      <c r="AD99" s="68">
        <v>32216.699005886028</v>
      </c>
      <c r="AE99" s="68">
        <v>32601.999005886028</v>
      </c>
      <c r="AF99" s="68">
        <v>32752.79900588603</v>
      </c>
      <c r="AG99" s="68">
        <v>32928.099005886026</v>
      </c>
      <c r="AH99" s="68">
        <v>33146.099005886033</v>
      </c>
      <c r="AI99" s="68">
        <v>33341.199005886032</v>
      </c>
      <c r="AJ99" s="68">
        <v>33813.79900588603</v>
      </c>
      <c r="AK99" s="68">
        <v>33798.29900588603</v>
      </c>
      <c r="AL99" s="68">
        <v>33723.79900588603</v>
      </c>
      <c r="AM99" s="68">
        <v>33606.099005886033</v>
      </c>
      <c r="AN99" s="68">
        <v>33504.155308665868</v>
      </c>
      <c r="AO99" s="68">
        <v>33377.137014257416</v>
      </c>
      <c r="AP99" s="68">
        <v>33302.82780359868</v>
      </c>
      <c r="AQ99" s="68">
        <v>33227.125141689743</v>
      </c>
      <c r="AR99" s="68">
        <v>33195.744185717631</v>
      </c>
      <c r="AS99" s="68">
        <v>33080.469091932842</v>
      </c>
      <c r="AT99" s="68">
        <v>32918.93684789184</v>
      </c>
      <c r="AU99" s="68">
        <v>32654.93684789184</v>
      </c>
      <c r="AV99" s="68">
        <v>32375.705626476363</v>
      </c>
      <c r="AW99" s="68">
        <v>32133.872482869869</v>
      </c>
      <c r="AX99" s="68">
        <v>31856.136424973763</v>
      </c>
      <c r="AY99" s="68">
        <v>31606.198692911286</v>
      </c>
      <c r="AZ99" s="68">
        <v>31340.458914645467</v>
      </c>
    </row>
    <row r="100" spans="1:52" s="63" customFormat="1">
      <c r="A100" s="63" t="s">
        <v>73</v>
      </c>
      <c r="B100" s="63" t="s">
        <v>64</v>
      </c>
      <c r="C100" s="68">
        <v>12717.17</v>
      </c>
      <c r="D100" s="68">
        <v>14202.035</v>
      </c>
      <c r="E100" s="68">
        <v>15237.417376910193</v>
      </c>
      <c r="F100" s="68">
        <v>16913.633944042631</v>
      </c>
      <c r="G100" s="68">
        <v>18646.318486105556</v>
      </c>
      <c r="H100" s="68">
        <v>20273.96288585068</v>
      </c>
      <c r="I100" s="68">
        <v>21639.663651839663</v>
      </c>
      <c r="J100" s="68">
        <v>22829.49283791209</v>
      </c>
      <c r="K100" s="68">
        <v>24229.118732836305</v>
      </c>
      <c r="L100" s="68">
        <v>25903.474409798382</v>
      </c>
      <c r="M100" s="68">
        <v>27511.518772924544</v>
      </c>
      <c r="N100" s="68">
        <v>28926.175742369498</v>
      </c>
      <c r="O100" s="68">
        <v>30189.505183408975</v>
      </c>
      <c r="P100" s="68">
        <v>30907.524861867707</v>
      </c>
      <c r="Q100" s="68">
        <v>31089.31126140679</v>
      </c>
      <c r="R100" s="68">
        <v>30877.331716471675</v>
      </c>
      <c r="S100" s="68">
        <v>31056.655904011368</v>
      </c>
      <c r="T100" s="68">
        <v>31262.829018481199</v>
      </c>
      <c r="U100" s="68">
        <v>31698.10577571758</v>
      </c>
      <c r="V100" s="68">
        <v>31991.18620213103</v>
      </c>
      <c r="W100" s="68">
        <v>31954.086202131031</v>
      </c>
      <c r="X100" s="68">
        <v>31947.48620213104</v>
      </c>
      <c r="Y100" s="68">
        <v>31899.686202131044</v>
      </c>
      <c r="Z100" s="68">
        <v>31887.286202131054</v>
      </c>
      <c r="AA100" s="68">
        <v>31897.286202131065</v>
      </c>
      <c r="AB100" s="68">
        <v>31910.986202131069</v>
      </c>
      <c r="AC100" s="68">
        <v>31964.286202131076</v>
      </c>
      <c r="AD100" s="68">
        <v>32216.686202131081</v>
      </c>
      <c r="AE100" s="68">
        <v>32601.986202131084</v>
      </c>
      <c r="AF100" s="68">
        <v>32752.786202131087</v>
      </c>
      <c r="AG100" s="68">
        <v>32928.086202131082</v>
      </c>
      <c r="AH100" s="68">
        <v>33146.08620213109</v>
      </c>
      <c r="AI100" s="68">
        <v>33341.186202131081</v>
      </c>
      <c r="AJ100" s="68">
        <v>33813.786202131087</v>
      </c>
      <c r="AK100" s="68">
        <v>33798.286202131079</v>
      </c>
      <c r="AL100" s="68">
        <v>33723.786202131079</v>
      </c>
      <c r="AM100" s="68">
        <v>33606.086202131082</v>
      </c>
      <c r="AN100" s="68">
        <v>33504.142504910909</v>
      </c>
      <c r="AO100" s="68">
        <v>33377.124210502458</v>
      </c>
      <c r="AP100" s="68">
        <v>33302.814999843722</v>
      </c>
      <c r="AQ100" s="68">
        <v>33227.112337934785</v>
      </c>
      <c r="AR100" s="68">
        <v>33195.731381962672</v>
      </c>
      <c r="AS100" s="68">
        <v>33080.456288177884</v>
      </c>
      <c r="AT100" s="68">
        <v>32918.924044136875</v>
      </c>
      <c r="AU100" s="68">
        <v>32654.924044136875</v>
      </c>
      <c r="AV100" s="68">
        <v>32375.692822721394</v>
      </c>
      <c r="AW100" s="68">
        <v>32133.859679114899</v>
      </c>
      <c r="AX100" s="68">
        <v>31856.123621218791</v>
      </c>
      <c r="AY100" s="68">
        <v>31606.18588915631</v>
      </c>
      <c r="AZ100" s="68">
        <v>31340.446110890487</v>
      </c>
    </row>
    <row r="101" spans="1:52">
      <c r="A101" t="s">
        <v>63</v>
      </c>
      <c r="B101" t="s">
        <v>64</v>
      </c>
      <c r="C101" s="68">
        <v>12717.17</v>
      </c>
      <c r="D101" s="68">
        <v>14202.035</v>
      </c>
      <c r="E101" s="68">
        <v>15234.159071642367</v>
      </c>
      <c r="F101" s="68">
        <v>16903.515829419259</v>
      </c>
      <c r="G101" s="68">
        <v>18625.385583726416</v>
      </c>
      <c r="H101" s="68">
        <v>20237.811822199616</v>
      </c>
      <c r="I101" s="68">
        <v>21583.398818367608</v>
      </c>
      <c r="J101" s="68">
        <v>22747.852395217004</v>
      </c>
      <c r="K101" s="68">
        <v>24116.188299148722</v>
      </c>
      <c r="L101" s="68">
        <v>25752.807688908506</v>
      </c>
      <c r="M101" s="68">
        <v>27316.002547948963</v>
      </c>
      <c r="N101" s="68">
        <v>28678.025928554656</v>
      </c>
      <c r="O101" s="68">
        <v>29880.217781506581</v>
      </c>
      <c r="P101" s="68">
        <v>30848.318322677653</v>
      </c>
      <c r="Q101" s="68">
        <v>31275.682007557036</v>
      </c>
      <c r="R101" s="68">
        <v>31377.992140858645</v>
      </c>
      <c r="S101" s="68">
        <v>31675.172111183663</v>
      </c>
      <c r="T101" s="68">
        <v>31884.57989891103</v>
      </c>
      <c r="U101" s="68">
        <v>32006.636904762669</v>
      </c>
      <c r="V101" s="68">
        <v>31991.267926637396</v>
      </c>
      <c r="W101" s="68">
        <v>31954.167926637394</v>
      </c>
      <c r="X101" s="68">
        <v>31947.567926637395</v>
      </c>
      <c r="Y101" s="68">
        <v>31899.767926637396</v>
      </c>
      <c r="Z101" s="68">
        <v>31887.367926637398</v>
      </c>
      <c r="AA101" s="68">
        <v>31897.367926637395</v>
      </c>
      <c r="AB101" s="68">
        <v>31911.067926637406</v>
      </c>
      <c r="AC101" s="68">
        <v>31964.367926637406</v>
      </c>
      <c r="AD101" s="68">
        <v>32216.767926637403</v>
      </c>
      <c r="AE101" s="68">
        <v>32602.421656010825</v>
      </c>
      <c r="AF101" s="68">
        <v>32753.221656010821</v>
      </c>
      <c r="AG101" s="68">
        <v>32928.521656010824</v>
      </c>
      <c r="AH101" s="68">
        <v>33146.521656010824</v>
      </c>
      <c r="AI101" s="68">
        <v>33341.669148657857</v>
      </c>
      <c r="AJ101" s="68">
        <v>33814.269148657855</v>
      </c>
      <c r="AK101" s="68">
        <v>33798.769148657855</v>
      </c>
      <c r="AL101" s="68">
        <v>33724.8390566784</v>
      </c>
      <c r="AM101" s="68">
        <v>33606.655788982025</v>
      </c>
      <c r="AN101" s="68">
        <v>33502.528093915666</v>
      </c>
      <c r="AO101" s="68">
        <v>33373.27327913895</v>
      </c>
      <c r="AP101" s="68">
        <v>33296.708766669544</v>
      </c>
      <c r="AQ101" s="68">
        <v>33218.737262840295</v>
      </c>
      <c r="AR101" s="68">
        <v>33185.04258603607</v>
      </c>
      <c r="AS101" s="68">
        <v>33067.441650837165</v>
      </c>
      <c r="AT101" s="68">
        <v>32903.585943636775</v>
      </c>
      <c r="AU101" s="68">
        <v>32638.981006886395</v>
      </c>
      <c r="AV101" s="68">
        <v>32359.148021726374</v>
      </c>
      <c r="AW101" s="68">
        <v>32116.709622134764</v>
      </c>
      <c r="AX101" s="68">
        <v>31838.363013566221</v>
      </c>
      <c r="AY101" s="68">
        <v>31587.811689202419</v>
      </c>
      <c r="AZ101" s="68">
        <v>31321.454601088859</v>
      </c>
    </row>
    <row r="103" spans="1:52">
      <c r="A103" s="63" t="s">
        <v>52</v>
      </c>
      <c r="B103" t="s">
        <v>66</v>
      </c>
      <c r="C103" s="65">
        <f t="shared" ref="C103:AH103" si="23">C89/100*C96</f>
        <v>9665.17</v>
      </c>
      <c r="D103" s="65">
        <f t="shared" si="23"/>
        <v>11048.19233705574</v>
      </c>
      <c r="E103" s="65">
        <f t="shared" si="23"/>
        <v>12794.12010565679</v>
      </c>
      <c r="F103" s="65">
        <f t="shared" si="23"/>
        <v>14451.48345144901</v>
      </c>
      <c r="G103" s="65">
        <f t="shared" si="23"/>
        <v>15950.02940553852</v>
      </c>
      <c r="H103" s="65">
        <f t="shared" si="23"/>
        <v>17432.400796730009</v>
      </c>
      <c r="I103" s="65">
        <f t="shared" si="23"/>
        <v>18985.715802772149</v>
      </c>
      <c r="J103" s="65">
        <f t="shared" si="23"/>
        <v>20316.25835994459</v>
      </c>
      <c r="K103" s="65">
        <f t="shared" si="23"/>
        <v>21610.688989916653</v>
      </c>
      <c r="L103" s="65">
        <f t="shared" si="23"/>
        <v>22960.352800185028</v>
      </c>
      <c r="M103" s="65">
        <f t="shared" si="23"/>
        <v>24281.849172402235</v>
      </c>
      <c r="N103" s="65">
        <f t="shared" si="23"/>
        <v>25340.220212618053</v>
      </c>
      <c r="O103" s="65">
        <f t="shared" si="23"/>
        <v>26268.214671471807</v>
      </c>
      <c r="P103" s="65">
        <f t="shared" si="23"/>
        <v>26711.48014506654</v>
      </c>
      <c r="Q103" s="65">
        <f t="shared" si="23"/>
        <v>26395.495365172836</v>
      </c>
      <c r="R103" s="65">
        <f t="shared" si="23"/>
        <v>25883.085543407935</v>
      </c>
      <c r="S103" s="65">
        <f t="shared" si="23"/>
        <v>25443.977450309416</v>
      </c>
      <c r="T103" s="65">
        <f t="shared" si="23"/>
        <v>25460.71750220994</v>
      </c>
      <c r="U103" s="65">
        <f t="shared" si="23"/>
        <v>25140.561431323651</v>
      </c>
      <c r="V103" s="65">
        <f t="shared" si="23"/>
        <v>23993.434086633923</v>
      </c>
      <c r="W103" s="65">
        <f t="shared" si="23"/>
        <v>23655.133645040227</v>
      </c>
      <c r="X103" s="65">
        <f t="shared" si="23"/>
        <v>23347.933214965025</v>
      </c>
      <c r="Y103" s="65">
        <f t="shared" si="23"/>
        <v>23003.532774054747</v>
      </c>
      <c r="Z103" s="65">
        <f t="shared" si="23"/>
        <v>22695.532347808381</v>
      </c>
      <c r="AA103" s="65">
        <f t="shared" si="23"/>
        <v>22411.931933579875</v>
      </c>
      <c r="AB103" s="65">
        <f t="shared" si="23"/>
        <v>22134.031524074544</v>
      </c>
      <c r="AC103" s="65">
        <f t="shared" si="23"/>
        <v>21897.931135806786</v>
      </c>
      <c r="AD103" s="65">
        <f t="shared" si="23"/>
        <v>21863.330843063723</v>
      </c>
      <c r="AE103" s="65">
        <f t="shared" si="23"/>
        <v>21960.630614192138</v>
      </c>
      <c r="AF103" s="65">
        <f t="shared" si="23"/>
        <v>21822.830282022816</v>
      </c>
      <c r="AG103" s="65">
        <f t="shared" si="23"/>
        <v>21709.129963875777</v>
      </c>
      <c r="AH103" s="65">
        <f t="shared" si="23"/>
        <v>21637.9296691778</v>
      </c>
      <c r="AI103" s="65">
        <f t="shared" ref="AI103:AZ103" si="24">AI89/100*AI96</f>
        <v>21544.029367565727</v>
      </c>
      <c r="AJ103" s="65">
        <f t="shared" si="24"/>
        <v>21728.4292049588</v>
      </c>
      <c r="AK103" s="65">
        <f t="shared" si="24"/>
        <v>21424.328809426603</v>
      </c>
      <c r="AL103" s="65">
        <f t="shared" si="24"/>
        <v>21067.272370230981</v>
      </c>
      <c r="AM103" s="65">
        <f t="shared" si="24"/>
        <v>20673.674659962711</v>
      </c>
      <c r="AN103" s="65">
        <f t="shared" si="24"/>
        <v>20298.798238200434</v>
      </c>
      <c r="AO103" s="65">
        <f t="shared" si="24"/>
        <v>19900.61110589929</v>
      </c>
      <c r="AP103" s="65">
        <f t="shared" si="24"/>
        <v>19556.696106283274</v>
      </c>
      <c r="AQ103" s="65">
        <f t="shared" si="24"/>
        <v>19203.545739387318</v>
      </c>
      <c r="AR103" s="65">
        <f t="shared" si="24"/>
        <v>18898.485994471295</v>
      </c>
      <c r="AS103" s="65">
        <f t="shared" si="24"/>
        <v>18514.279680430041</v>
      </c>
      <c r="AT103" s="65">
        <f t="shared" si="24"/>
        <v>18093.120643001355</v>
      </c>
      <c r="AU103" s="65">
        <f t="shared" si="24"/>
        <v>17573.664304317539</v>
      </c>
      <c r="AV103" s="65">
        <f t="shared" si="24"/>
        <v>17050.491503113128</v>
      </c>
      <c r="AW103" s="65">
        <f t="shared" si="24"/>
        <v>16568.915385887394</v>
      </c>
      <c r="AX103" s="65">
        <f t="shared" si="24"/>
        <v>16056.81841436491</v>
      </c>
      <c r="AY103" s="65">
        <f t="shared" si="24"/>
        <v>15577.916619199024</v>
      </c>
      <c r="AZ103" s="65">
        <f t="shared" si="24"/>
        <v>15086.796566326178</v>
      </c>
    </row>
    <row r="104" spans="1:52">
      <c r="A104" s="63" t="s">
        <v>53</v>
      </c>
      <c r="B104" s="63" t="s">
        <v>66</v>
      </c>
      <c r="C104" s="65">
        <f t="shared" ref="C104:AH104" si="25">C90/100*C97</f>
        <v>9665.0491999999995</v>
      </c>
      <c r="D104" s="65">
        <f t="shared" si="25"/>
        <v>11077.587300000001</v>
      </c>
      <c r="E104" s="65">
        <f t="shared" si="25"/>
        <v>12888.617120635437</v>
      </c>
      <c r="F104" s="65">
        <f t="shared" si="25"/>
        <v>14568.653762911588</v>
      </c>
      <c r="G104" s="65">
        <f t="shared" si="25"/>
        <v>16318.495149902958</v>
      </c>
      <c r="H104" s="65">
        <f t="shared" si="25"/>
        <v>18065.132343054833</v>
      </c>
      <c r="I104" s="65">
        <f t="shared" si="25"/>
        <v>19539.53086888709</v>
      </c>
      <c r="J104" s="65">
        <f t="shared" si="25"/>
        <v>20852.483079721271</v>
      </c>
      <c r="K104" s="65">
        <f t="shared" si="25"/>
        <v>21976.379016766405</v>
      </c>
      <c r="L104" s="65">
        <f t="shared" si="25"/>
        <v>23687.884996622975</v>
      </c>
      <c r="M104" s="65">
        <f t="shared" si="25"/>
        <v>25275.925168389203</v>
      </c>
      <c r="N104" s="65">
        <f t="shared" si="25"/>
        <v>26314.321042977535</v>
      </c>
      <c r="O104" s="65">
        <f t="shared" si="25"/>
        <v>26994.843670665115</v>
      </c>
      <c r="P104" s="65">
        <f t="shared" si="25"/>
        <v>27355.578258214548</v>
      </c>
      <c r="Q104" s="65">
        <f t="shared" si="25"/>
        <v>27303.295331035381</v>
      </c>
      <c r="R104" s="65">
        <f t="shared" si="25"/>
        <v>27076.787604554906</v>
      </c>
      <c r="S104" s="65">
        <f t="shared" si="25"/>
        <v>26586.424858901108</v>
      </c>
      <c r="T104" s="65">
        <f t="shared" si="25"/>
        <v>26079.945037221707</v>
      </c>
      <c r="U104" s="65">
        <f t="shared" si="25"/>
        <v>24941.095776860009</v>
      </c>
      <c r="V104" s="65">
        <f t="shared" si="25"/>
        <v>23993.486288496926</v>
      </c>
      <c r="W104" s="65">
        <f t="shared" si="25"/>
        <v>23646.119137983631</v>
      </c>
      <c r="X104" s="65">
        <f t="shared" si="25"/>
        <v>23321.758987470341</v>
      </c>
      <c r="Y104" s="65">
        <f t="shared" si="25"/>
        <v>22967.866836957048</v>
      </c>
      <c r="Z104" s="65">
        <f t="shared" si="25"/>
        <v>22640.064686443755</v>
      </c>
      <c r="AA104" s="65">
        <f t="shared" si="25"/>
        <v>22328.190535930462</v>
      </c>
      <c r="AB104" s="65">
        <f t="shared" si="25"/>
        <v>22017.97067038024</v>
      </c>
      <c r="AC104" s="65">
        <f t="shared" si="25"/>
        <v>22054.747670380239</v>
      </c>
      <c r="AD104" s="65">
        <f t="shared" si="25"/>
        <v>21906.745646171832</v>
      </c>
      <c r="AE104" s="65">
        <f t="shared" si="25"/>
        <v>21842.738621963425</v>
      </c>
      <c r="AF104" s="65">
        <f t="shared" si="25"/>
        <v>21943.774621963421</v>
      </c>
      <c r="AG104" s="65">
        <f t="shared" si="25"/>
        <v>21731.953597755015</v>
      </c>
      <c r="AH104" s="65">
        <f t="shared" si="25"/>
        <v>21544.381573546605</v>
      </c>
      <c r="AI104" s="65">
        <f t="shared" ref="AI104:AZ104" si="26">AI90/100*AI97</f>
        <v>21671.196573546607</v>
      </c>
      <c r="AJ104" s="65">
        <f t="shared" si="26"/>
        <v>21640.257549338196</v>
      </c>
      <c r="AK104" s="65">
        <f t="shared" si="26"/>
        <v>21292.363525129782</v>
      </c>
      <c r="AL104" s="65">
        <f t="shared" si="26"/>
        <v>21245.428525129784</v>
      </c>
      <c r="AM104" s="65">
        <f t="shared" si="26"/>
        <v>20835.225500921373</v>
      </c>
      <c r="AN104" s="65">
        <f t="shared" si="26"/>
        <v>20436.987821408664</v>
      </c>
      <c r="AO104" s="65">
        <f t="shared" si="26"/>
        <v>20025.744257527385</v>
      </c>
      <c r="AP104" s="65">
        <f t="shared" si="26"/>
        <v>19648.139418946612</v>
      </c>
      <c r="AQ104" s="65">
        <f t="shared" si="26"/>
        <v>19271.212562853892</v>
      </c>
      <c r="AR104" s="65">
        <f t="shared" si="26"/>
        <v>18921.06313238334</v>
      </c>
      <c r="AS104" s="65">
        <f t="shared" si="26"/>
        <v>18524.560603857142</v>
      </c>
      <c r="AT104" s="65">
        <f t="shared" si="26"/>
        <v>18104.922144565709</v>
      </c>
      <c r="AU104" s="65">
        <f t="shared" si="26"/>
        <v>17633.181741937242</v>
      </c>
      <c r="AV104" s="65">
        <f t="shared" si="26"/>
        <v>17158.648791958574</v>
      </c>
      <c r="AW104" s="65">
        <f t="shared" si="26"/>
        <v>16709.147466868886</v>
      </c>
      <c r="AX104" s="65">
        <f t="shared" si="26"/>
        <v>15927.619919964334</v>
      </c>
      <c r="AY104" s="65">
        <f t="shared" si="26"/>
        <v>15486.598032854436</v>
      </c>
      <c r="AZ104" s="65">
        <f t="shared" si="26"/>
        <v>15042.989918208179</v>
      </c>
    </row>
    <row r="105" spans="1:52">
      <c r="A105" s="63" t="s">
        <v>59</v>
      </c>
      <c r="B105" s="63" t="s">
        <v>66</v>
      </c>
      <c r="C105" s="65">
        <f t="shared" ref="C105:AH105" si="27">C91/100*C98</f>
        <v>9665.17</v>
      </c>
      <c r="D105" s="65">
        <f t="shared" si="27"/>
        <v>11100.4</v>
      </c>
      <c r="E105" s="65">
        <f t="shared" si="27"/>
        <v>12760.4</v>
      </c>
      <c r="F105" s="65">
        <f t="shared" si="27"/>
        <v>14385.5</v>
      </c>
      <c r="G105" s="65">
        <f t="shared" si="27"/>
        <v>16071.6</v>
      </c>
      <c r="H105" s="65">
        <f t="shared" si="27"/>
        <v>17663.8</v>
      </c>
      <c r="I105" s="65">
        <f t="shared" si="27"/>
        <v>19070.5</v>
      </c>
      <c r="J105" s="65">
        <f t="shared" si="27"/>
        <v>20210.900000000001</v>
      </c>
      <c r="K105" s="65">
        <f t="shared" si="27"/>
        <v>21529.800000000003</v>
      </c>
      <c r="L105" s="65">
        <f t="shared" si="27"/>
        <v>23081</v>
      </c>
      <c r="M105" s="65">
        <f t="shared" si="27"/>
        <v>24453.400000000005</v>
      </c>
      <c r="N105" s="65">
        <f t="shared" si="27"/>
        <v>25543.3</v>
      </c>
      <c r="O105" s="65">
        <f t="shared" si="27"/>
        <v>26391.8</v>
      </c>
      <c r="P105" s="65">
        <f t="shared" si="27"/>
        <v>26984.1</v>
      </c>
      <c r="Q105" s="65">
        <f t="shared" si="27"/>
        <v>26946.7</v>
      </c>
      <c r="R105" s="65">
        <f t="shared" si="27"/>
        <v>26640.1</v>
      </c>
      <c r="S105" s="65">
        <f t="shared" si="27"/>
        <v>26362.000000000004</v>
      </c>
      <c r="T105" s="65">
        <f t="shared" si="27"/>
        <v>25829.500000000004</v>
      </c>
      <c r="U105" s="65">
        <f t="shared" si="27"/>
        <v>25087.599999999999</v>
      </c>
      <c r="V105" s="65">
        <f t="shared" si="27"/>
        <v>23993.4</v>
      </c>
      <c r="W105" s="65">
        <f t="shared" si="27"/>
        <v>23655.1</v>
      </c>
      <c r="X105" s="65">
        <f t="shared" si="27"/>
        <v>23347.9</v>
      </c>
      <c r="Y105" s="65">
        <f t="shared" si="27"/>
        <v>23003.5</v>
      </c>
      <c r="Z105" s="65">
        <f t="shared" si="27"/>
        <v>22695.499999999996</v>
      </c>
      <c r="AA105" s="65">
        <f t="shared" si="27"/>
        <v>22411.9</v>
      </c>
      <c r="AB105" s="65">
        <f t="shared" si="27"/>
        <v>22134</v>
      </c>
      <c r="AC105" s="65">
        <f t="shared" si="27"/>
        <v>21897.9</v>
      </c>
      <c r="AD105" s="65">
        <f t="shared" si="27"/>
        <v>21863.3</v>
      </c>
      <c r="AE105" s="65">
        <f t="shared" si="27"/>
        <v>21960.6</v>
      </c>
      <c r="AF105" s="65">
        <f t="shared" si="27"/>
        <v>21822.799999999999</v>
      </c>
      <c r="AG105" s="65">
        <f t="shared" si="27"/>
        <v>21709.1</v>
      </c>
      <c r="AH105" s="65">
        <f t="shared" si="27"/>
        <v>21637.9</v>
      </c>
      <c r="AI105" s="65">
        <f t="shared" ref="AI105:AZ105" si="28">AI91/100*AI98</f>
        <v>21544</v>
      </c>
      <c r="AJ105" s="65">
        <f t="shared" si="28"/>
        <v>21728.400000000001</v>
      </c>
      <c r="AK105" s="65">
        <f t="shared" si="28"/>
        <v>21424.3</v>
      </c>
      <c r="AL105" s="65">
        <f t="shared" si="28"/>
        <v>21067.599999999999</v>
      </c>
      <c r="AM105" s="65">
        <f t="shared" si="28"/>
        <v>20673.7</v>
      </c>
      <c r="AN105" s="65">
        <f t="shared" si="28"/>
        <v>20297.5</v>
      </c>
      <c r="AO105" s="65">
        <f t="shared" si="28"/>
        <v>19898</v>
      </c>
      <c r="AP105" s="65">
        <f t="shared" si="28"/>
        <v>19552.799999999996</v>
      </c>
      <c r="AQ105" s="65">
        <f t="shared" si="28"/>
        <v>19198.400000000001</v>
      </c>
      <c r="AR105" s="65">
        <f t="shared" si="28"/>
        <v>18892.099999999999</v>
      </c>
      <c r="AS105" s="65">
        <f t="shared" si="28"/>
        <v>18506.7</v>
      </c>
      <c r="AT105" s="65">
        <f t="shared" si="28"/>
        <v>18084.400000000001</v>
      </c>
      <c r="AU105" s="65">
        <f t="shared" si="28"/>
        <v>17564.8</v>
      </c>
      <c r="AV105" s="65">
        <f t="shared" si="28"/>
        <v>17041.5</v>
      </c>
      <c r="AW105" s="65">
        <f t="shared" si="28"/>
        <v>16559.8</v>
      </c>
      <c r="AX105" s="65">
        <f t="shared" si="28"/>
        <v>16047.600000000002</v>
      </c>
      <c r="AY105" s="65">
        <f t="shared" si="28"/>
        <v>15568.6</v>
      </c>
      <c r="AZ105" s="65">
        <f t="shared" si="28"/>
        <v>15077.4</v>
      </c>
    </row>
    <row r="106" spans="1:52" s="63" customFormat="1">
      <c r="A106" s="63" t="s">
        <v>70</v>
      </c>
      <c r="B106" s="63" t="s">
        <v>66</v>
      </c>
      <c r="C106" s="65">
        <f>C92/100*C99</f>
        <v>9665.17</v>
      </c>
      <c r="D106" s="65">
        <f t="shared" ref="D106:AZ106" si="29">D92/100*D99</f>
        <v>11100.4</v>
      </c>
      <c r="E106" s="65">
        <f t="shared" si="29"/>
        <v>12760.4</v>
      </c>
      <c r="F106" s="65">
        <f t="shared" si="29"/>
        <v>14385.5</v>
      </c>
      <c r="G106" s="65">
        <f t="shared" si="29"/>
        <v>16071.6</v>
      </c>
      <c r="H106" s="65">
        <f t="shared" si="29"/>
        <v>17663.8</v>
      </c>
      <c r="I106" s="65">
        <f t="shared" si="29"/>
        <v>19070.5</v>
      </c>
      <c r="J106" s="65">
        <f t="shared" si="29"/>
        <v>20210.900000000005</v>
      </c>
      <c r="K106" s="65">
        <f t="shared" si="29"/>
        <v>21529.799999999996</v>
      </c>
      <c r="L106" s="65">
        <f t="shared" si="29"/>
        <v>23081</v>
      </c>
      <c r="M106" s="65">
        <f t="shared" si="29"/>
        <v>24453.399999999998</v>
      </c>
      <c r="N106" s="65">
        <f t="shared" si="29"/>
        <v>25543.3</v>
      </c>
      <c r="O106" s="65">
        <f t="shared" si="29"/>
        <v>26391.8</v>
      </c>
      <c r="P106" s="65">
        <f t="shared" si="29"/>
        <v>26984.1</v>
      </c>
      <c r="Q106" s="65">
        <f t="shared" si="29"/>
        <v>26946.7</v>
      </c>
      <c r="R106" s="65">
        <f t="shared" si="29"/>
        <v>26640.1</v>
      </c>
      <c r="S106" s="65">
        <f t="shared" si="29"/>
        <v>26362</v>
      </c>
      <c r="T106" s="65">
        <f t="shared" si="29"/>
        <v>25829.5</v>
      </c>
      <c r="U106" s="65">
        <f t="shared" si="29"/>
        <v>25087.599999999999</v>
      </c>
      <c r="V106" s="65">
        <f t="shared" si="29"/>
        <v>23993.4</v>
      </c>
      <c r="W106" s="65">
        <f t="shared" si="29"/>
        <v>23655.099999999995</v>
      </c>
      <c r="X106" s="65">
        <f t="shared" si="29"/>
        <v>23347.899999999998</v>
      </c>
      <c r="Y106" s="65">
        <f t="shared" si="29"/>
        <v>23003.5</v>
      </c>
      <c r="Z106" s="65">
        <f t="shared" si="29"/>
        <v>22695.5</v>
      </c>
      <c r="AA106" s="65">
        <f t="shared" si="29"/>
        <v>22411.9</v>
      </c>
      <c r="AB106" s="65">
        <f t="shared" si="29"/>
        <v>22134.000689533994</v>
      </c>
      <c r="AC106" s="65">
        <f t="shared" si="29"/>
        <v>21897.9</v>
      </c>
      <c r="AD106" s="65">
        <f t="shared" si="29"/>
        <v>21863.3</v>
      </c>
      <c r="AE106" s="65">
        <f t="shared" si="29"/>
        <v>21960.600000000002</v>
      </c>
      <c r="AF106" s="65">
        <f t="shared" si="29"/>
        <v>21822.799999999999</v>
      </c>
      <c r="AG106" s="65">
        <f t="shared" si="29"/>
        <v>21709.1</v>
      </c>
      <c r="AH106" s="65">
        <f t="shared" si="29"/>
        <v>21637.900000000005</v>
      </c>
      <c r="AI106" s="65">
        <f t="shared" si="29"/>
        <v>21544</v>
      </c>
      <c r="AJ106" s="65">
        <f t="shared" si="29"/>
        <v>21728.400000000001</v>
      </c>
      <c r="AK106" s="65">
        <f t="shared" si="29"/>
        <v>21424.3</v>
      </c>
      <c r="AL106" s="65">
        <f t="shared" si="29"/>
        <v>21067.599999999999</v>
      </c>
      <c r="AM106" s="65">
        <f t="shared" si="29"/>
        <v>20673.7</v>
      </c>
      <c r="AN106" s="65">
        <f t="shared" si="29"/>
        <v>20297.5</v>
      </c>
      <c r="AO106" s="65">
        <f t="shared" si="29"/>
        <v>19898</v>
      </c>
      <c r="AP106" s="65">
        <f t="shared" si="29"/>
        <v>19552.8</v>
      </c>
      <c r="AQ106" s="65">
        <f t="shared" si="29"/>
        <v>19198.400000000001</v>
      </c>
      <c r="AR106" s="65">
        <f t="shared" si="29"/>
        <v>18892.099999999999</v>
      </c>
      <c r="AS106" s="65">
        <f t="shared" si="29"/>
        <v>18506.7</v>
      </c>
      <c r="AT106" s="65">
        <f t="shared" si="29"/>
        <v>18084.400000000001</v>
      </c>
      <c r="AU106" s="65">
        <f t="shared" si="29"/>
        <v>17564.8</v>
      </c>
      <c r="AV106" s="65">
        <f t="shared" si="29"/>
        <v>17041.5</v>
      </c>
      <c r="AW106" s="65">
        <f t="shared" si="29"/>
        <v>16559.8</v>
      </c>
      <c r="AX106" s="65">
        <f t="shared" si="29"/>
        <v>16047.599999999999</v>
      </c>
      <c r="AY106" s="65">
        <f t="shared" si="29"/>
        <v>15568.6</v>
      </c>
      <c r="AZ106" s="65">
        <f t="shared" si="29"/>
        <v>15077.4</v>
      </c>
    </row>
    <row r="107" spans="1:52" s="63" customFormat="1">
      <c r="A107" s="63" t="s">
        <v>73</v>
      </c>
      <c r="B107" s="63" t="s">
        <v>66</v>
      </c>
      <c r="C107" s="65">
        <f>C93/100*C100</f>
        <v>9665.17</v>
      </c>
      <c r="D107" s="65">
        <f t="shared" ref="D107:AZ107" si="30">D93/100*D100</f>
        <v>11100.4</v>
      </c>
      <c r="E107" s="65">
        <f t="shared" si="30"/>
        <v>12760.4</v>
      </c>
      <c r="F107" s="65">
        <f t="shared" si="30"/>
        <v>14385.5</v>
      </c>
      <c r="G107" s="65">
        <f t="shared" si="30"/>
        <v>16071.6</v>
      </c>
      <c r="H107" s="65">
        <f t="shared" si="30"/>
        <v>17663.8</v>
      </c>
      <c r="I107" s="65">
        <f t="shared" si="30"/>
        <v>19070.500000000004</v>
      </c>
      <c r="J107" s="65">
        <f t="shared" si="30"/>
        <v>20210.900000000001</v>
      </c>
      <c r="K107" s="65">
        <f t="shared" si="30"/>
        <v>21529.8</v>
      </c>
      <c r="L107" s="65">
        <f t="shared" si="30"/>
        <v>23081</v>
      </c>
      <c r="M107" s="65">
        <f t="shared" si="30"/>
        <v>24453.4</v>
      </c>
      <c r="N107" s="65">
        <f t="shared" si="30"/>
        <v>25543.299999999996</v>
      </c>
      <c r="O107" s="65">
        <f t="shared" si="30"/>
        <v>26391.8</v>
      </c>
      <c r="P107" s="65">
        <f t="shared" si="30"/>
        <v>26984.1</v>
      </c>
      <c r="Q107" s="65">
        <f t="shared" si="30"/>
        <v>26946.7</v>
      </c>
      <c r="R107" s="65">
        <f t="shared" si="30"/>
        <v>26640.1</v>
      </c>
      <c r="S107" s="65">
        <f t="shared" si="30"/>
        <v>26361.999999999996</v>
      </c>
      <c r="T107" s="65">
        <f t="shared" si="30"/>
        <v>25829.5</v>
      </c>
      <c r="U107" s="65">
        <f t="shared" si="30"/>
        <v>25087.599999999999</v>
      </c>
      <c r="V107" s="65">
        <f t="shared" si="30"/>
        <v>23993.4</v>
      </c>
      <c r="W107" s="65">
        <f t="shared" si="30"/>
        <v>23655.1</v>
      </c>
      <c r="X107" s="65">
        <f t="shared" si="30"/>
        <v>23347.899999999998</v>
      </c>
      <c r="Y107" s="65">
        <f t="shared" si="30"/>
        <v>23003.5</v>
      </c>
      <c r="Z107" s="65">
        <f t="shared" si="30"/>
        <v>22695.500000000004</v>
      </c>
      <c r="AA107" s="65">
        <f t="shared" si="30"/>
        <v>22411.9</v>
      </c>
      <c r="AB107" s="65">
        <f t="shared" si="30"/>
        <v>22134</v>
      </c>
      <c r="AC107" s="65">
        <f t="shared" si="30"/>
        <v>21897.9</v>
      </c>
      <c r="AD107" s="65">
        <f t="shared" si="30"/>
        <v>21863.3</v>
      </c>
      <c r="AE107" s="65">
        <f t="shared" si="30"/>
        <v>21960.6</v>
      </c>
      <c r="AF107" s="65">
        <f t="shared" si="30"/>
        <v>21822.799999999999</v>
      </c>
      <c r="AG107" s="65">
        <f t="shared" si="30"/>
        <v>21709.1</v>
      </c>
      <c r="AH107" s="65">
        <f t="shared" si="30"/>
        <v>21637.9</v>
      </c>
      <c r="AI107" s="65">
        <f t="shared" si="30"/>
        <v>21544</v>
      </c>
      <c r="AJ107" s="65">
        <f t="shared" si="30"/>
        <v>21728.400000000001</v>
      </c>
      <c r="AK107" s="65">
        <f t="shared" si="30"/>
        <v>21424.3</v>
      </c>
      <c r="AL107" s="65">
        <f t="shared" si="30"/>
        <v>21067.599999999999</v>
      </c>
      <c r="AM107" s="65">
        <f t="shared" si="30"/>
        <v>20673.7</v>
      </c>
      <c r="AN107" s="65">
        <f t="shared" si="30"/>
        <v>20297.5</v>
      </c>
      <c r="AO107" s="65">
        <f t="shared" si="30"/>
        <v>19898</v>
      </c>
      <c r="AP107" s="65">
        <f t="shared" si="30"/>
        <v>19552.8</v>
      </c>
      <c r="AQ107" s="65">
        <f t="shared" si="30"/>
        <v>19198.400000000001</v>
      </c>
      <c r="AR107" s="65">
        <f t="shared" si="30"/>
        <v>18892.099999999999</v>
      </c>
      <c r="AS107" s="65">
        <f t="shared" si="30"/>
        <v>18506.7</v>
      </c>
      <c r="AT107" s="65">
        <f t="shared" si="30"/>
        <v>18084.400000000001</v>
      </c>
      <c r="AU107" s="65">
        <f t="shared" si="30"/>
        <v>17564.8</v>
      </c>
      <c r="AV107" s="65">
        <f t="shared" si="30"/>
        <v>17041.5</v>
      </c>
      <c r="AW107" s="65">
        <f t="shared" si="30"/>
        <v>16559.8</v>
      </c>
      <c r="AX107" s="65">
        <f t="shared" si="30"/>
        <v>16047.600000000002</v>
      </c>
      <c r="AY107" s="65">
        <f t="shared" si="30"/>
        <v>15568.6</v>
      </c>
      <c r="AZ107" s="65">
        <f t="shared" si="30"/>
        <v>15077.4</v>
      </c>
    </row>
    <row r="108" spans="1:52">
      <c r="A108" s="63" t="s">
        <v>63</v>
      </c>
      <c r="B108" s="63" t="s">
        <v>66</v>
      </c>
      <c r="C108" s="65">
        <f t="shared" ref="C108" si="31">C94/100*C101</f>
        <v>9665.0491999999995</v>
      </c>
      <c r="D108" s="65">
        <f t="shared" ref="D108:AZ108" si="32">D94/100*D101</f>
        <v>11077.587300000001</v>
      </c>
      <c r="E108" s="65">
        <f t="shared" si="32"/>
        <v>12796.693620179587</v>
      </c>
      <c r="F108" s="65">
        <f t="shared" si="32"/>
        <v>14367.988455006369</v>
      </c>
      <c r="G108" s="65">
        <f t="shared" si="32"/>
        <v>16017.831602004719</v>
      </c>
      <c r="H108" s="65">
        <f t="shared" si="32"/>
        <v>17606.896285313665</v>
      </c>
      <c r="I108" s="65">
        <f t="shared" si="32"/>
        <v>18993.390960163495</v>
      </c>
      <c r="J108" s="65">
        <f t="shared" si="32"/>
        <v>20245.588631743132</v>
      </c>
      <c r="K108" s="65">
        <f t="shared" si="32"/>
        <v>21463.407586242363</v>
      </c>
      <c r="L108" s="65">
        <f t="shared" si="32"/>
        <v>23177.526920017655</v>
      </c>
      <c r="M108" s="65">
        <f t="shared" si="32"/>
        <v>24584.402293154068</v>
      </c>
      <c r="N108" s="65">
        <f t="shared" si="32"/>
        <v>25523.443076413645</v>
      </c>
      <c r="O108" s="65">
        <f t="shared" si="32"/>
        <v>26294.591647725792</v>
      </c>
      <c r="P108" s="65">
        <f t="shared" si="32"/>
        <v>26838.036940729558</v>
      </c>
      <c r="Q108" s="65">
        <f t="shared" si="32"/>
        <v>26897.08652649905</v>
      </c>
      <c r="R108" s="65">
        <f t="shared" si="32"/>
        <v>26671.293319729848</v>
      </c>
      <c r="S108" s="65">
        <f t="shared" si="32"/>
        <v>26290.392852282439</v>
      </c>
      <c r="T108" s="65">
        <f t="shared" si="32"/>
        <v>25826.509718117937</v>
      </c>
      <c r="U108" s="65">
        <f t="shared" si="32"/>
        <v>24965.176785714881</v>
      </c>
      <c r="V108" s="65">
        <f t="shared" si="32"/>
        <v>23993.450944978045</v>
      </c>
      <c r="W108" s="65">
        <f t="shared" si="32"/>
        <v>23646.08426571167</v>
      </c>
      <c r="X108" s="65">
        <f t="shared" si="32"/>
        <v>23321.7245864453</v>
      </c>
      <c r="Y108" s="65">
        <f t="shared" si="32"/>
        <v>22967.832907178923</v>
      </c>
      <c r="Z108" s="65">
        <f t="shared" si="32"/>
        <v>22640.03122791255</v>
      </c>
      <c r="AA108" s="65">
        <f t="shared" si="32"/>
        <v>22328.157548646173</v>
      </c>
      <c r="AB108" s="65">
        <f t="shared" si="32"/>
        <v>22018.63686937981</v>
      </c>
      <c r="AC108" s="65">
        <f t="shared" si="32"/>
        <v>22055.413869379809</v>
      </c>
      <c r="AD108" s="65">
        <f t="shared" si="32"/>
        <v>21907.402190113437</v>
      </c>
      <c r="AE108" s="65">
        <f t="shared" si="32"/>
        <v>21843.622509527253</v>
      </c>
      <c r="AF108" s="65">
        <f t="shared" si="32"/>
        <v>21944.658509527253</v>
      </c>
      <c r="AG108" s="65">
        <f t="shared" si="32"/>
        <v>21732.824292967143</v>
      </c>
      <c r="AH108" s="65">
        <f t="shared" si="32"/>
        <v>21545.239076407037</v>
      </c>
      <c r="AI108" s="65">
        <f t="shared" si="32"/>
        <v>21672.084946627609</v>
      </c>
      <c r="AJ108" s="65">
        <f t="shared" si="32"/>
        <v>21641.132255141027</v>
      </c>
      <c r="AK108" s="65">
        <f t="shared" si="32"/>
        <v>21293.22456365445</v>
      </c>
      <c r="AL108" s="65">
        <f t="shared" si="32"/>
        <v>21246.648605707393</v>
      </c>
      <c r="AM108" s="65">
        <f t="shared" si="32"/>
        <v>20836.126589168856</v>
      </c>
      <c r="AN108" s="65">
        <f t="shared" si="32"/>
        <v>20436.542137288554</v>
      </c>
      <c r="AO108" s="65">
        <f t="shared" si="32"/>
        <v>20023.963967483371</v>
      </c>
      <c r="AP108" s="65">
        <f t="shared" si="32"/>
        <v>19645.05817233503</v>
      </c>
      <c r="AQ108" s="65">
        <f t="shared" si="32"/>
        <v>19266.867612447371</v>
      </c>
      <c r="AR108" s="65">
        <f t="shared" si="32"/>
        <v>18915.47427404056</v>
      </c>
      <c r="AS108" s="65">
        <f t="shared" si="32"/>
        <v>18517.767324468816</v>
      </c>
      <c r="AT108" s="65">
        <f t="shared" si="32"/>
        <v>18096.972269000227</v>
      </c>
      <c r="AU108" s="65">
        <f t="shared" si="32"/>
        <v>17625.049743718653</v>
      </c>
      <c r="AV108" s="65">
        <f t="shared" si="32"/>
        <v>17150.348451514979</v>
      </c>
      <c r="AW108" s="65">
        <f t="shared" si="32"/>
        <v>16700.689003510077</v>
      </c>
      <c r="AX108" s="65">
        <f t="shared" si="32"/>
        <v>15919.18150678311</v>
      </c>
      <c r="AY108" s="65">
        <f t="shared" si="32"/>
        <v>15478.027727709185</v>
      </c>
      <c r="AZ108" s="65">
        <f t="shared" si="32"/>
        <v>15034.298208522652</v>
      </c>
    </row>
    <row r="109" spans="1:52" s="63" customFormat="1"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</row>
    <row r="110" spans="1:52" s="63" customFormat="1">
      <c r="C110" s="25">
        <v>2013</v>
      </c>
      <c r="D110" s="25">
        <v>2014</v>
      </c>
      <c r="E110" s="25">
        <v>2015</v>
      </c>
      <c r="F110" s="25">
        <v>2016</v>
      </c>
      <c r="G110" s="25">
        <v>2017</v>
      </c>
      <c r="H110" s="25">
        <v>2018</v>
      </c>
      <c r="I110" s="25">
        <v>2019</v>
      </c>
      <c r="J110" s="25">
        <v>2020</v>
      </c>
      <c r="K110" s="25">
        <v>2021</v>
      </c>
      <c r="L110" s="25">
        <v>2022</v>
      </c>
      <c r="M110" s="25">
        <v>2023</v>
      </c>
      <c r="N110" s="25">
        <v>2024</v>
      </c>
      <c r="O110" s="25">
        <v>2025</v>
      </c>
      <c r="P110" s="25">
        <v>2026</v>
      </c>
      <c r="Q110" s="25">
        <v>2027</v>
      </c>
      <c r="R110" s="25">
        <v>2028</v>
      </c>
      <c r="S110" s="25">
        <v>2029</v>
      </c>
      <c r="T110" s="25">
        <v>2030</v>
      </c>
      <c r="U110" s="25">
        <v>2031</v>
      </c>
      <c r="V110" s="25">
        <v>2032</v>
      </c>
      <c r="W110" s="25">
        <v>2033</v>
      </c>
      <c r="X110" s="25">
        <v>2034</v>
      </c>
      <c r="Y110" s="25">
        <v>2035</v>
      </c>
      <c r="Z110" s="25">
        <v>2036</v>
      </c>
      <c r="AA110" s="25">
        <v>2037</v>
      </c>
      <c r="AB110" s="25">
        <v>2038</v>
      </c>
      <c r="AC110" s="25">
        <v>2039</v>
      </c>
      <c r="AD110" s="25">
        <v>2040</v>
      </c>
      <c r="AE110" s="25">
        <v>2041</v>
      </c>
      <c r="AF110" s="25">
        <v>2042</v>
      </c>
      <c r="AG110" s="25">
        <v>2043</v>
      </c>
      <c r="AH110" s="25">
        <v>2044</v>
      </c>
      <c r="AI110" s="25">
        <v>2045</v>
      </c>
      <c r="AJ110" s="25">
        <v>2046</v>
      </c>
      <c r="AK110" s="25">
        <v>2047</v>
      </c>
      <c r="AL110" s="25">
        <v>2048</v>
      </c>
      <c r="AM110" s="25">
        <v>2049</v>
      </c>
      <c r="AN110" s="25">
        <v>2050</v>
      </c>
      <c r="AO110" s="25">
        <v>2051</v>
      </c>
      <c r="AP110" s="25">
        <v>2052</v>
      </c>
      <c r="AQ110" s="25">
        <v>2053</v>
      </c>
      <c r="AR110" s="25">
        <v>2054</v>
      </c>
      <c r="AS110" s="25">
        <v>2055</v>
      </c>
      <c r="AT110" s="25">
        <v>2056</v>
      </c>
      <c r="AU110" s="25">
        <v>2057</v>
      </c>
      <c r="AV110" s="25">
        <v>2058</v>
      </c>
      <c r="AW110" s="25">
        <v>2059</v>
      </c>
      <c r="AX110" s="25">
        <v>2060</v>
      </c>
      <c r="AY110" s="25">
        <v>2061</v>
      </c>
      <c r="AZ110" s="25">
        <v>2062</v>
      </c>
    </row>
    <row r="111" spans="1:52">
      <c r="A111" s="35" t="s">
        <v>52</v>
      </c>
      <c r="B111" s="63" t="s">
        <v>74</v>
      </c>
      <c r="C111" s="64">
        <f t="shared" ref="C111:AH111" si="33">C103/(C96-C62)*100</f>
        <v>76.000949896871703</v>
      </c>
      <c r="D111" s="64">
        <f t="shared" si="33"/>
        <v>77.791023609078323</v>
      </c>
      <c r="E111" s="64">
        <f t="shared" si="33"/>
        <v>83.573721785825185</v>
      </c>
      <c r="F111" s="64">
        <f t="shared" si="33"/>
        <v>84.792008633147702</v>
      </c>
      <c r="G111" s="64">
        <f t="shared" si="33"/>
        <v>85.175328923004116</v>
      </c>
      <c r="H111" s="64">
        <f t="shared" si="33"/>
        <v>85.638079283529066</v>
      </c>
      <c r="I111" s="64">
        <f t="shared" si="33"/>
        <v>86.828155499884346</v>
      </c>
      <c r="J111" s="64">
        <f t="shared" si="33"/>
        <v>87.742344907565467</v>
      </c>
      <c r="K111" s="64">
        <f t="shared" si="33"/>
        <v>88.248603024644368</v>
      </c>
      <c r="L111" s="64">
        <f t="shared" si="33"/>
        <v>88.311834082999241</v>
      </c>
      <c r="M111" s="64">
        <f t="shared" si="33"/>
        <v>88.243050206710308</v>
      </c>
      <c r="N111" s="64">
        <f t="shared" si="33"/>
        <v>87.578964584430892</v>
      </c>
      <c r="O111" s="64">
        <f t="shared" si="33"/>
        <v>87.285560104229461</v>
      </c>
      <c r="P111" s="64">
        <f t="shared" si="33"/>
        <v>85.91491949045465</v>
      </c>
      <c r="Q111" s="64">
        <f t="shared" si="33"/>
        <v>84.297904604577724</v>
      </c>
      <c r="R111" s="64">
        <f t="shared" si="33"/>
        <v>82.077486200219624</v>
      </c>
      <c r="S111" s="64">
        <f t="shared" si="33"/>
        <v>79.845268478101843</v>
      </c>
      <c r="T111" s="64">
        <f t="shared" si="33"/>
        <v>78.689012153672337</v>
      </c>
      <c r="U111" s="64">
        <f t="shared" si="33"/>
        <v>77.072081862597827</v>
      </c>
      <c r="V111" s="64">
        <f t="shared" si="33"/>
        <v>74.820260477605615</v>
      </c>
      <c r="W111" s="64">
        <f t="shared" si="33"/>
        <v>75.143473272391986</v>
      </c>
      <c r="X111" s="64">
        <f t="shared" si="33"/>
        <v>74.374843746419785</v>
      </c>
      <c r="Y111" s="64">
        <f t="shared" si="33"/>
        <v>72.825314107453309</v>
      </c>
      <c r="Z111" s="64">
        <f t="shared" si="33"/>
        <v>71.575795258133084</v>
      </c>
      <c r="AA111" s="64">
        <f t="shared" si="33"/>
        <v>69.800212092457954</v>
      </c>
      <c r="AB111" s="64">
        <f t="shared" si="33"/>
        <v>68.968259003242693</v>
      </c>
      <c r="AC111" s="64">
        <f t="shared" si="33"/>
        <v>69.451577207392617</v>
      </c>
      <c r="AD111" s="64">
        <f t="shared" si="33"/>
        <v>68.353183340549052</v>
      </c>
      <c r="AE111" s="64">
        <f t="shared" si="33"/>
        <v>68.52415806748516</v>
      </c>
      <c r="AF111" s="64">
        <f t="shared" si="33"/>
        <v>68.989935566946173</v>
      </c>
      <c r="AG111" s="64">
        <f t="shared" si="33"/>
        <v>69.161754069745427</v>
      </c>
      <c r="AH111" s="64">
        <f t="shared" si="33"/>
        <v>68.176044219182671</v>
      </c>
      <c r="AI111" s="64">
        <f t="shared" ref="AI111:AZ111" si="34">AI103/(AI96-AI62)*100</f>
        <v>64.959784643988328</v>
      </c>
      <c r="AJ111" s="64">
        <f t="shared" si="34"/>
        <v>64.117934709858787</v>
      </c>
      <c r="AK111" s="64">
        <f t="shared" si="34"/>
        <v>63.308724832990734</v>
      </c>
      <c r="AL111" s="64">
        <f t="shared" si="34"/>
        <v>61.875915129100669</v>
      </c>
      <c r="AM111" s="64">
        <f t="shared" si="34"/>
        <v>61.517966537462563</v>
      </c>
      <c r="AN111" s="64">
        <f t="shared" si="34"/>
        <v>60.589966601030035</v>
      </c>
      <c r="AO111" s="64">
        <f t="shared" si="34"/>
        <v>59.62610244603794</v>
      </c>
      <c r="AP111" s="64">
        <f t="shared" si="34"/>
        <v>58.72890254715476</v>
      </c>
      <c r="AQ111" s="64">
        <f t="shared" si="34"/>
        <v>57.79771276245409</v>
      </c>
      <c r="AR111" s="64">
        <f t="shared" si="34"/>
        <v>56.935429948947288</v>
      </c>
      <c r="AS111" s="64">
        <f t="shared" si="34"/>
        <v>55.970974329990028</v>
      </c>
      <c r="AT111" s="64">
        <f t="shared" si="34"/>
        <v>54.963909419170108</v>
      </c>
      <c r="AU111" s="64">
        <f t="shared" si="34"/>
        <v>53.820516895190629</v>
      </c>
      <c r="AV111" s="64">
        <f t="shared" si="34"/>
        <v>52.666177899790924</v>
      </c>
      <c r="AW111" s="64">
        <f t="shared" si="34"/>
        <v>51.561912550944875</v>
      </c>
      <c r="AX111" s="64">
        <f t="shared" si="34"/>
        <v>50.404872431359863</v>
      </c>
      <c r="AY111" s="64">
        <f t="shared" si="34"/>
        <v>49.289170073238971</v>
      </c>
      <c r="AZ111" s="64">
        <f t="shared" si="34"/>
        <v>48.137552051141668</v>
      </c>
    </row>
    <row r="112" spans="1:52">
      <c r="A112" s="35" t="s">
        <v>53</v>
      </c>
      <c r="B112" s="63" t="s">
        <v>74</v>
      </c>
      <c r="C112" s="64">
        <f t="shared" ref="C112:AH112" si="35">C104/(C97-C63)*100</f>
        <v>76</v>
      </c>
      <c r="D112" s="64">
        <f t="shared" si="35"/>
        <v>78</v>
      </c>
      <c r="E112" s="64">
        <f t="shared" si="35"/>
        <v>83.983579415995706</v>
      </c>
      <c r="F112" s="64">
        <f t="shared" si="35"/>
        <v>84.965299228148695</v>
      </c>
      <c r="G112" s="64">
        <f t="shared" si="35"/>
        <v>85.950173797482236</v>
      </c>
      <c r="H112" s="64">
        <f t="shared" si="35"/>
        <v>86.933014188076882</v>
      </c>
      <c r="I112" s="64">
        <f t="shared" si="35"/>
        <v>87.916850439909155</v>
      </c>
      <c r="J112" s="64">
        <f t="shared" si="35"/>
        <v>88.897556167936997</v>
      </c>
      <c r="K112" s="64">
        <f t="shared" si="35"/>
        <v>88.884810895717678</v>
      </c>
      <c r="L112" s="64">
        <f t="shared" si="35"/>
        <v>89.863428776506836</v>
      </c>
      <c r="M112" s="64">
        <f t="shared" si="35"/>
        <v>89.852828054495575</v>
      </c>
      <c r="N112" s="64">
        <f t="shared" si="35"/>
        <v>88.834749261846241</v>
      </c>
      <c r="O112" s="64">
        <f t="shared" si="35"/>
        <v>87.816785700595403</v>
      </c>
      <c r="P112" s="64">
        <f t="shared" si="35"/>
        <v>86.798484546679092</v>
      </c>
      <c r="Q112" s="64">
        <f t="shared" si="35"/>
        <v>85.77575332215757</v>
      </c>
      <c r="R112" s="64">
        <f t="shared" si="35"/>
        <v>84.749914271619005</v>
      </c>
      <c r="S112" s="64">
        <f t="shared" si="35"/>
        <v>82.726241689791124</v>
      </c>
      <c r="T112" s="64">
        <f t="shared" si="35"/>
        <v>80.701730972311523</v>
      </c>
      <c r="U112" s="64">
        <f t="shared" si="35"/>
        <v>77.676910638500729</v>
      </c>
      <c r="V112" s="64">
        <f t="shared" si="35"/>
        <v>74.654628607290718</v>
      </c>
      <c r="W112" s="64">
        <f t="shared" si="35"/>
        <v>73.789859422406309</v>
      </c>
      <c r="X112" s="64">
        <f t="shared" si="35"/>
        <v>72.063888998093944</v>
      </c>
      <c r="Y112" s="64">
        <f t="shared" si="35"/>
        <v>71.473468262600122</v>
      </c>
      <c r="Z112" s="64">
        <f t="shared" si="35"/>
        <v>72.266869068702405</v>
      </c>
      <c r="AA112" s="64">
        <f t="shared" si="35"/>
        <v>71.294126791971223</v>
      </c>
      <c r="AB112" s="64">
        <f t="shared" si="35"/>
        <v>70.497881870699246</v>
      </c>
      <c r="AC112" s="64">
        <f t="shared" si="35"/>
        <v>69.87885828488038</v>
      </c>
      <c r="AD112" s="64">
        <f t="shared" si="35"/>
        <v>68.491108239260683</v>
      </c>
      <c r="AE112" s="64">
        <f t="shared" si="35"/>
        <v>66.51847152049676</v>
      </c>
      <c r="AF112" s="64">
        <f t="shared" si="35"/>
        <v>66.554971234553619</v>
      </c>
      <c r="AG112" s="64">
        <f t="shared" si="35"/>
        <v>67.048679122716607</v>
      </c>
      <c r="AH112" s="64">
        <f t="shared" si="35"/>
        <v>65.537824084604296</v>
      </c>
      <c r="AI112" s="64">
        <f t="shared" ref="AI112:AZ112" si="36">AI104/(AI97-AI63)*100</f>
        <v>66.308659330339168</v>
      </c>
      <c r="AJ112" s="64">
        <f t="shared" si="36"/>
        <v>66.61225274421848</v>
      </c>
      <c r="AK112" s="64">
        <f t="shared" si="36"/>
        <v>66.508702068631322</v>
      </c>
      <c r="AL112" s="64">
        <f t="shared" si="36"/>
        <v>66.228664080873031</v>
      </c>
      <c r="AM112" s="64">
        <f t="shared" si="36"/>
        <v>62</v>
      </c>
      <c r="AN112" s="64">
        <f t="shared" si="36"/>
        <v>61.003641654213844</v>
      </c>
      <c r="AO112" s="64">
        <f t="shared" si="36"/>
        <v>60.001797739858297</v>
      </c>
      <c r="AP112" s="64">
        <f t="shared" si="36"/>
        <v>59.0053154859187</v>
      </c>
      <c r="AQ112" s="64">
        <f t="shared" si="36"/>
        <v>58.003491427943977</v>
      </c>
      <c r="AR112" s="64">
        <f t="shared" si="36"/>
        <v>57.005151867472307</v>
      </c>
      <c r="AS112" s="64">
        <f t="shared" si="36"/>
        <v>56.003385980031538</v>
      </c>
      <c r="AT112" s="64">
        <f t="shared" si="36"/>
        <v>55.001670867112018</v>
      </c>
      <c r="AU112" s="64">
        <f t="shared" si="36"/>
        <v>54.004961557080442</v>
      </c>
      <c r="AV112" s="64">
        <f t="shared" si="36"/>
        <v>53.001637125860981</v>
      </c>
      <c r="AW112" s="64">
        <f t="shared" si="36"/>
        <v>52</v>
      </c>
      <c r="AX112" s="64">
        <f t="shared" si="36"/>
        <v>50</v>
      </c>
      <c r="AY112" s="64">
        <f t="shared" si="36"/>
        <v>49.001550421832853</v>
      </c>
      <c r="AZ112" s="64">
        <f t="shared" si="36"/>
        <v>47.998468438456996</v>
      </c>
    </row>
    <row r="113" spans="1:52">
      <c r="A113" s="35" t="s">
        <v>59</v>
      </c>
      <c r="B113" s="63" t="s">
        <v>74</v>
      </c>
      <c r="C113" s="64">
        <f t="shared" ref="C113:AH113" si="37">C105/(C98-C64)*100</f>
        <v>76.000949896871703</v>
      </c>
      <c r="D113" s="64">
        <f t="shared" si="37"/>
        <v>78.158621078127638</v>
      </c>
      <c r="E113" s="64">
        <f t="shared" si="37"/>
        <v>83.133475464458201</v>
      </c>
      <c r="F113" s="64">
        <f t="shared" si="37"/>
        <v>84.030191726828136</v>
      </c>
      <c r="G113" s="64">
        <f t="shared" si="37"/>
        <v>85.246108806390836</v>
      </c>
      <c r="H113" s="64">
        <f t="shared" si="37"/>
        <v>86.605727500593872</v>
      </c>
      <c r="I113" s="64">
        <f t="shared" si="37"/>
        <v>87.769896682413034</v>
      </c>
      <c r="J113" s="64">
        <f t="shared" si="37"/>
        <v>87.998161858022598</v>
      </c>
      <c r="K113" s="64">
        <f t="shared" si="37"/>
        <v>88.389413396161814</v>
      </c>
      <c r="L113" s="64">
        <f t="shared" si="37"/>
        <v>88.518648282889416</v>
      </c>
      <c r="M113" s="64">
        <f t="shared" si="37"/>
        <v>88.83369794950265</v>
      </c>
      <c r="N113" s="64">
        <f t="shared" si="37"/>
        <v>87.941232486859406</v>
      </c>
      <c r="O113" s="64">
        <f t="shared" si="37"/>
        <v>86.936735719263595</v>
      </c>
      <c r="P113" s="64">
        <f t="shared" si="37"/>
        <v>85.220916303248913</v>
      </c>
      <c r="Q113" s="64">
        <f t="shared" si="37"/>
        <v>83.361664809321624</v>
      </c>
      <c r="R113" s="64">
        <f t="shared" si="37"/>
        <v>82.962267374162607</v>
      </c>
      <c r="S113" s="64">
        <f t="shared" si="37"/>
        <v>82.117027311709506</v>
      </c>
      <c r="T113" s="64">
        <f t="shared" si="37"/>
        <v>80.842035197792868</v>
      </c>
      <c r="U113" s="64">
        <f t="shared" si="37"/>
        <v>78.599843754368081</v>
      </c>
      <c r="V113" s="64">
        <f t="shared" si="37"/>
        <v>75.280736991916797</v>
      </c>
      <c r="W113" s="64">
        <f t="shared" si="37"/>
        <v>73.575026983573579</v>
      </c>
      <c r="X113" s="64">
        <f t="shared" si="37"/>
        <v>72.6937577308491</v>
      </c>
      <c r="Y113" s="64">
        <f t="shared" si="37"/>
        <v>72.904607692626982</v>
      </c>
      <c r="Z113" s="64">
        <f t="shared" si="37"/>
        <v>71.602045807568544</v>
      </c>
      <c r="AA113" s="64">
        <f t="shared" si="37"/>
        <v>71.336335077859772</v>
      </c>
      <c r="AB113" s="64">
        <f t="shared" si="37"/>
        <v>71.527645323800598</v>
      </c>
      <c r="AC113" s="64">
        <f t="shared" si="37"/>
        <v>71.433617731304864</v>
      </c>
      <c r="AD113" s="64">
        <f t="shared" si="37"/>
        <v>70.445421633697507</v>
      </c>
      <c r="AE113" s="64">
        <f t="shared" si="37"/>
        <v>67.71280465691359</v>
      </c>
      <c r="AF113" s="64">
        <f t="shared" si="37"/>
        <v>66.526766927429662</v>
      </c>
      <c r="AG113" s="64">
        <f t="shared" si="37"/>
        <v>65.860752350792922</v>
      </c>
      <c r="AH113" s="64">
        <f t="shared" si="37"/>
        <v>64.767637935056086</v>
      </c>
      <c r="AI113" s="64">
        <f t="shared" ref="AI113:AZ113" si="38">AI105/(AI98-AI64)*100</f>
        <v>64.266099149371883</v>
      </c>
      <c r="AJ113" s="64">
        <f t="shared" si="38"/>
        <v>63.389988975781186</v>
      </c>
      <c r="AK113" s="64">
        <f t="shared" si="38"/>
        <v>63.184497176876079</v>
      </c>
      <c r="AL113" s="64">
        <f t="shared" si="38"/>
        <v>62.10092662508486</v>
      </c>
      <c r="AM113" s="64">
        <f t="shared" si="38"/>
        <v>61.518067642850127</v>
      </c>
      <c r="AN113" s="64">
        <f t="shared" si="38"/>
        <v>60.586116875564898</v>
      </c>
      <c r="AO113" s="64">
        <f t="shared" si="38"/>
        <v>59.618304144786229</v>
      </c>
      <c r="AP113" s="64">
        <f t="shared" si="38"/>
        <v>58.717227268375659</v>
      </c>
      <c r="AQ113" s="64">
        <f t="shared" si="38"/>
        <v>57.78224983346837</v>
      </c>
      <c r="AR113" s="64">
        <f t="shared" si="38"/>
        <v>56.916214951696006</v>
      </c>
      <c r="AS113" s="64">
        <f t="shared" si="38"/>
        <v>55.948083759202092</v>
      </c>
      <c r="AT113" s="64">
        <f t="shared" si="38"/>
        <v>54.937440979460561</v>
      </c>
      <c r="AU113" s="64">
        <f t="shared" si="38"/>
        <v>53.793392503971852</v>
      </c>
      <c r="AV113" s="64">
        <f t="shared" si="38"/>
        <v>52.638427446568869</v>
      </c>
      <c r="AW113" s="64">
        <f t="shared" si="38"/>
        <v>51.533568290431354</v>
      </c>
      <c r="AX113" s="64">
        <f t="shared" si="38"/>
        <v>50.37595658536668</v>
      </c>
      <c r="AY113" s="64">
        <f t="shared" si="38"/>
        <v>49.259713789456804</v>
      </c>
      <c r="AZ113" s="64">
        <f t="shared" si="38"/>
        <v>48.107591909849312</v>
      </c>
    </row>
    <row r="114" spans="1:52" s="63" customFormat="1">
      <c r="A114" s="63" t="s">
        <v>70</v>
      </c>
      <c r="B114" s="63" t="s">
        <v>74</v>
      </c>
      <c r="C114" s="64">
        <f t="shared" ref="C114:AH114" si="39">C106/(C99-C65)*100</f>
        <v>76.000949896871703</v>
      </c>
      <c r="D114" s="64">
        <f t="shared" si="39"/>
        <v>78.158621078127638</v>
      </c>
      <c r="E114" s="64">
        <f t="shared" si="39"/>
        <v>83.724424786783274</v>
      </c>
      <c r="F114" s="64">
        <f t="shared" si="39"/>
        <v>85.393776538372364</v>
      </c>
      <c r="G114" s="64">
        <f t="shared" si="39"/>
        <v>86.629208569278589</v>
      </c>
      <c r="H114" s="64">
        <f t="shared" si="39"/>
        <v>87.377914498151782</v>
      </c>
      <c r="I114" s="64">
        <f t="shared" si="39"/>
        <v>88.442822619355013</v>
      </c>
      <c r="J114" s="64">
        <f t="shared" si="39"/>
        <v>88.723086210446965</v>
      </c>
      <c r="K114" s="64">
        <f t="shared" si="39"/>
        <v>89.587242473800146</v>
      </c>
      <c r="L114" s="64">
        <f t="shared" si="39"/>
        <v>89.4791435215962</v>
      </c>
      <c r="M114" s="64">
        <f t="shared" si="39"/>
        <v>89.123144907414982</v>
      </c>
      <c r="N114" s="64">
        <f t="shared" si="39"/>
        <v>87.77864113493915</v>
      </c>
      <c r="O114" s="64">
        <f t="shared" si="39"/>
        <v>86.546559204598424</v>
      </c>
      <c r="P114" s="64">
        <f t="shared" si="39"/>
        <v>86.556104846652062</v>
      </c>
      <c r="Q114" s="64">
        <f t="shared" si="39"/>
        <v>86.050273236410831</v>
      </c>
      <c r="R114" s="64">
        <f t="shared" si="39"/>
        <v>85.779679078372439</v>
      </c>
      <c r="S114" s="64">
        <f t="shared" si="39"/>
        <v>84.542971314983902</v>
      </c>
      <c r="T114" s="64">
        <f t="shared" si="39"/>
        <v>82.447972882179371</v>
      </c>
      <c r="U114" s="64">
        <f t="shared" si="39"/>
        <v>79.147352525375609</v>
      </c>
      <c r="V114" s="64">
        <f t="shared" si="39"/>
        <v>75.17727262361214</v>
      </c>
      <c r="W114" s="64">
        <f t="shared" si="39"/>
        <v>74.765823430929387</v>
      </c>
      <c r="X114" s="64">
        <f t="shared" si="39"/>
        <v>73.475071676759214</v>
      </c>
      <c r="Y114" s="64">
        <f t="shared" si="39"/>
        <v>73.099115702107383</v>
      </c>
      <c r="Z114" s="64">
        <f t="shared" si="39"/>
        <v>73.163203988286611</v>
      </c>
      <c r="AA114" s="64">
        <f t="shared" si="39"/>
        <v>73.046737718036312</v>
      </c>
      <c r="AB114" s="64">
        <f t="shared" si="39"/>
        <v>71.870547170711419</v>
      </c>
      <c r="AC114" s="64">
        <f t="shared" si="39"/>
        <v>68.845042187301814</v>
      </c>
      <c r="AD114" s="64">
        <f t="shared" si="39"/>
        <v>67.780135693479465</v>
      </c>
      <c r="AE114" s="64">
        <f t="shared" si="39"/>
        <v>67.326482134346023</v>
      </c>
      <c r="AF114" s="64">
        <f t="shared" si="39"/>
        <v>66.149614263847752</v>
      </c>
      <c r="AG114" s="64">
        <f t="shared" si="39"/>
        <v>65.591871514166655</v>
      </c>
      <c r="AH114" s="64">
        <f t="shared" si="39"/>
        <v>64.461343290481381</v>
      </c>
      <c r="AI114" s="64">
        <f t="shared" ref="AI114:AZ114" si="40">AI106/(AI99-AI65)*100</f>
        <v>64.410269924707819</v>
      </c>
      <c r="AJ114" s="64">
        <f t="shared" si="40"/>
        <v>63.934482577720843</v>
      </c>
      <c r="AK114" s="64">
        <f t="shared" si="40"/>
        <v>62.178331913281092</v>
      </c>
      <c r="AL114" s="64">
        <f t="shared" si="40"/>
        <v>61.179825081381253</v>
      </c>
      <c r="AM114" s="64">
        <f t="shared" si="40"/>
        <v>61.518068587836396</v>
      </c>
      <c r="AN114" s="64">
        <f t="shared" si="40"/>
        <v>60.586117809124431</v>
      </c>
      <c r="AO114" s="64">
        <f t="shared" si="40"/>
        <v>59.61830506690773</v>
      </c>
      <c r="AP114" s="64">
        <f t="shared" si="40"/>
        <v>58.717228178625213</v>
      </c>
      <c r="AQ114" s="64">
        <f t="shared" si="40"/>
        <v>57.78225073123243</v>
      </c>
      <c r="AR114" s="64">
        <f t="shared" si="40"/>
        <v>56.916215836873064</v>
      </c>
      <c r="AS114" s="64">
        <f t="shared" si="40"/>
        <v>55.948084632333902</v>
      </c>
      <c r="AT114" s="64">
        <f t="shared" si="40"/>
        <v>54.937441840991966</v>
      </c>
      <c r="AU114" s="64">
        <f t="shared" si="40"/>
        <v>53.793393354430151</v>
      </c>
      <c r="AV114" s="64">
        <f t="shared" si="40"/>
        <v>52.63842828590586</v>
      </c>
      <c r="AW114" s="64">
        <f t="shared" si="40"/>
        <v>51.533569118304335</v>
      </c>
      <c r="AX114" s="64">
        <f t="shared" si="40"/>
        <v>50.375957401713833</v>
      </c>
      <c r="AY114" s="64">
        <f t="shared" si="40"/>
        <v>49.259714594042997</v>
      </c>
      <c r="AZ114" s="64">
        <f t="shared" si="40"/>
        <v>48.1075927022396</v>
      </c>
    </row>
    <row r="115" spans="1:52" s="63" customFormat="1">
      <c r="A115" s="63" t="s">
        <v>73</v>
      </c>
      <c r="B115" s="63" t="s">
        <v>74</v>
      </c>
      <c r="C115" s="64">
        <f>C107/(C100-C66)*100</f>
        <v>76.000949896871703</v>
      </c>
      <c r="D115" s="64">
        <f t="shared" ref="D115:AZ115" si="41">D107/(D100-D66)*100</f>
        <v>78.158621078127638</v>
      </c>
      <c r="E115" s="64">
        <f t="shared" si="41"/>
        <v>83.762443764898791</v>
      </c>
      <c r="F115" s="64">
        <f t="shared" si="41"/>
        <v>85.088487943985243</v>
      </c>
      <c r="G115" s="64">
        <f t="shared" si="41"/>
        <v>86.240767593366954</v>
      </c>
      <c r="H115" s="64">
        <f t="shared" si="41"/>
        <v>87.187659529589695</v>
      </c>
      <c r="I115" s="64">
        <f t="shared" si="41"/>
        <v>88.209053493063408</v>
      </c>
      <c r="J115" s="64">
        <f t="shared" si="41"/>
        <v>88.624615605357477</v>
      </c>
      <c r="K115" s="64">
        <f t="shared" si="41"/>
        <v>88.972024482009601</v>
      </c>
      <c r="L115" s="64">
        <f t="shared" si="41"/>
        <v>89.228420766705455</v>
      </c>
      <c r="M115" s="64">
        <f t="shared" si="41"/>
        <v>89.025454373262107</v>
      </c>
      <c r="N115" s="64">
        <f t="shared" si="41"/>
        <v>88.460362084691354</v>
      </c>
      <c r="O115" s="64">
        <f t="shared" si="41"/>
        <v>87.591132126147699</v>
      </c>
      <c r="P115" s="64">
        <f t="shared" si="41"/>
        <v>87.499037559494113</v>
      </c>
      <c r="Q115" s="64">
        <f t="shared" si="41"/>
        <v>86.893920689488397</v>
      </c>
      <c r="R115" s="64">
        <f t="shared" si="41"/>
        <v>86.524974689015082</v>
      </c>
      <c r="S115" s="64">
        <f t="shared" si="41"/>
        <v>85.160118892033367</v>
      </c>
      <c r="T115" s="64">
        <f t="shared" si="41"/>
        <v>82.921575111208099</v>
      </c>
      <c r="U115" s="64">
        <f t="shared" si="41"/>
        <v>79.463060685114556</v>
      </c>
      <c r="V115" s="64">
        <f t="shared" si="41"/>
        <v>75.334184246928302</v>
      </c>
      <c r="W115" s="64">
        <f t="shared" si="41"/>
        <v>74.765853687450019</v>
      </c>
      <c r="X115" s="64">
        <f t="shared" si="41"/>
        <v>73.475101282078043</v>
      </c>
      <c r="Y115" s="64">
        <f t="shared" si="41"/>
        <v>73.099145443949169</v>
      </c>
      <c r="Z115" s="64">
        <f t="shared" si="41"/>
        <v>73.163234186636402</v>
      </c>
      <c r="AA115" s="64">
        <f t="shared" si="41"/>
        <v>73.046768201233107</v>
      </c>
      <c r="AB115" s="64">
        <f t="shared" si="41"/>
        <v>71.870577131624032</v>
      </c>
      <c r="AC115" s="64">
        <f t="shared" si="41"/>
        <v>68.845069900101421</v>
      </c>
      <c r="AD115" s="64">
        <f t="shared" si="41"/>
        <v>67.780162598088154</v>
      </c>
      <c r="AE115" s="64">
        <f t="shared" si="41"/>
        <v>67.359699693893219</v>
      </c>
      <c r="AF115" s="64">
        <f t="shared" si="41"/>
        <v>66.628021668866225</v>
      </c>
      <c r="AG115" s="64">
        <f t="shared" si="41"/>
        <v>65.928824003731506</v>
      </c>
      <c r="AH115" s="64">
        <f t="shared" si="41"/>
        <v>65.28277052466926</v>
      </c>
      <c r="AI115" s="64">
        <f t="shared" si="41"/>
        <v>64.61677718779832</v>
      </c>
      <c r="AJ115" s="64">
        <f t="shared" si="41"/>
        <v>64.259377488420839</v>
      </c>
      <c r="AK115" s="64">
        <f t="shared" si="41"/>
        <v>63.391717968636442</v>
      </c>
      <c r="AL115" s="64">
        <f t="shared" si="41"/>
        <v>62.471410584051945</v>
      </c>
      <c r="AM115" s="64">
        <f t="shared" si="41"/>
        <v>61.518092026060003</v>
      </c>
      <c r="AN115" s="64">
        <f t="shared" si="41"/>
        <v>60.586140963934334</v>
      </c>
      <c r="AO115" s="64">
        <f t="shared" si="41"/>
        <v>59.618327938023064</v>
      </c>
      <c r="AP115" s="64">
        <f t="shared" si="41"/>
        <v>58.717250755283231</v>
      </c>
      <c r="AQ115" s="64">
        <f t="shared" si="41"/>
        <v>57.782272998216285</v>
      </c>
      <c r="AR115" s="64">
        <f t="shared" si="41"/>
        <v>56.916237791664756</v>
      </c>
      <c r="AS115" s="64">
        <f t="shared" si="41"/>
        <v>55.948106288370823</v>
      </c>
      <c r="AT115" s="64">
        <f t="shared" si="41"/>
        <v>54.937463209307303</v>
      </c>
      <c r="AU115" s="64">
        <f t="shared" si="41"/>
        <v>53.793414448102574</v>
      </c>
      <c r="AV115" s="64">
        <f t="shared" si="41"/>
        <v>52.638449103739504</v>
      </c>
      <c r="AW115" s="64">
        <f t="shared" si="41"/>
        <v>51.533589651799659</v>
      </c>
      <c r="AX115" s="64">
        <f t="shared" si="41"/>
        <v>50.375977649337699</v>
      </c>
      <c r="AY115" s="64">
        <f t="shared" si="41"/>
        <v>49.259734549962907</v>
      </c>
      <c r="AZ115" s="64">
        <f t="shared" si="41"/>
        <v>48.10761235566823</v>
      </c>
    </row>
    <row r="116" spans="1:52">
      <c r="A116" s="63" t="s">
        <v>63</v>
      </c>
      <c r="B116" s="63" t="s">
        <v>74</v>
      </c>
      <c r="C116" s="64">
        <f>C108/(C101-C67)*100</f>
        <v>76</v>
      </c>
      <c r="D116" s="64">
        <f t="shared" ref="D116:AI116" si="42">D108/(D101-D67)*100</f>
        <v>78</v>
      </c>
      <c r="E116" s="64">
        <f t="shared" si="42"/>
        <v>84</v>
      </c>
      <c r="F116" s="64">
        <f t="shared" si="42"/>
        <v>85</v>
      </c>
      <c r="G116" s="64">
        <f t="shared" si="42"/>
        <v>86</v>
      </c>
      <c r="H116" s="64">
        <f t="shared" si="42"/>
        <v>87</v>
      </c>
      <c r="I116" s="66">
        <f t="shared" si="42"/>
        <v>93.350135961245911</v>
      </c>
      <c r="J116" s="64">
        <f t="shared" si="42"/>
        <v>89</v>
      </c>
      <c r="K116" s="64">
        <f t="shared" si="42"/>
        <v>89</v>
      </c>
      <c r="L116" s="64">
        <f t="shared" si="42"/>
        <v>90</v>
      </c>
      <c r="M116" s="64">
        <f t="shared" si="42"/>
        <v>90</v>
      </c>
      <c r="N116" s="64">
        <f t="shared" si="42"/>
        <v>89</v>
      </c>
      <c r="O116" s="64">
        <f t="shared" si="42"/>
        <v>88</v>
      </c>
      <c r="P116" s="66">
        <f t="shared" si="42"/>
        <v>94.06188672512647</v>
      </c>
      <c r="Q116" s="64">
        <f t="shared" si="42"/>
        <v>86</v>
      </c>
      <c r="R116" s="64">
        <f t="shared" si="42"/>
        <v>85</v>
      </c>
      <c r="S116" s="64">
        <f t="shared" si="42"/>
        <v>83</v>
      </c>
      <c r="T116" s="64">
        <f t="shared" si="42"/>
        <v>81</v>
      </c>
      <c r="U116" s="64">
        <f t="shared" si="42"/>
        <v>78</v>
      </c>
      <c r="V116" s="66">
        <f t="shared" si="42"/>
        <v>82.772377878805344</v>
      </c>
      <c r="W116" s="64">
        <f t="shared" si="42"/>
        <v>74</v>
      </c>
      <c r="X116" s="64">
        <f t="shared" si="42"/>
        <v>73</v>
      </c>
      <c r="Y116" s="64">
        <f t="shared" si="42"/>
        <v>72</v>
      </c>
      <c r="Z116" s="64">
        <f t="shared" si="42"/>
        <v>71</v>
      </c>
      <c r="AA116" s="64">
        <f t="shared" si="42"/>
        <v>70</v>
      </c>
      <c r="AB116" s="66">
        <f t="shared" si="42"/>
        <v>79.212084265476662</v>
      </c>
      <c r="AC116" s="64">
        <f t="shared" si="42"/>
        <v>69</v>
      </c>
      <c r="AD116" s="64">
        <f t="shared" si="42"/>
        <v>68</v>
      </c>
      <c r="AE116" s="64">
        <f t="shared" si="42"/>
        <v>67</v>
      </c>
      <c r="AF116" s="64">
        <f t="shared" si="42"/>
        <v>67</v>
      </c>
      <c r="AG116" s="64">
        <f t="shared" si="42"/>
        <v>66</v>
      </c>
      <c r="AH116" s="64">
        <f t="shared" si="42"/>
        <v>65</v>
      </c>
      <c r="AI116" s="64">
        <f t="shared" si="42"/>
        <v>65</v>
      </c>
      <c r="AJ116" s="64">
        <f t="shared" ref="AJ116:AZ116" si="43">AJ108/(AJ101-AJ67)*100</f>
        <v>64</v>
      </c>
      <c r="AK116" s="64">
        <f t="shared" si="43"/>
        <v>63</v>
      </c>
      <c r="AL116" s="64">
        <f t="shared" si="43"/>
        <v>63</v>
      </c>
      <c r="AM116" s="64">
        <f t="shared" si="43"/>
        <v>62</v>
      </c>
      <c r="AN116" s="64">
        <f t="shared" si="43"/>
        <v>61</v>
      </c>
      <c r="AO116" s="64">
        <f t="shared" si="43"/>
        <v>60</v>
      </c>
      <c r="AP116" s="64">
        <f t="shared" si="43"/>
        <v>59</v>
      </c>
      <c r="AQ116" s="64">
        <f t="shared" si="43"/>
        <v>57.999999999999993</v>
      </c>
      <c r="AR116" s="64">
        <f t="shared" si="43"/>
        <v>56.999999999999993</v>
      </c>
      <c r="AS116" s="64">
        <f t="shared" si="43"/>
        <v>56.000000000000007</v>
      </c>
      <c r="AT116" s="64">
        <f t="shared" si="43"/>
        <v>55.000000000000007</v>
      </c>
      <c r="AU116" s="64">
        <f t="shared" si="43"/>
        <v>54</v>
      </c>
      <c r="AV116" s="64">
        <f t="shared" si="43"/>
        <v>53</v>
      </c>
      <c r="AW116" s="64">
        <f t="shared" si="43"/>
        <v>52</v>
      </c>
      <c r="AX116" s="64">
        <f t="shared" si="43"/>
        <v>50</v>
      </c>
      <c r="AY116" s="64">
        <f t="shared" si="43"/>
        <v>49</v>
      </c>
      <c r="AZ116" s="64">
        <f t="shared" si="43"/>
        <v>48</v>
      </c>
    </row>
    <row r="117" spans="1:52" s="63" customFormat="1"/>
    <row r="118" spans="1:52">
      <c r="A118" s="63" t="s">
        <v>52</v>
      </c>
      <c r="B118" t="s">
        <v>67</v>
      </c>
      <c r="C118" s="64">
        <f t="shared" ref="C118:AH118" si="44">C111-C89</f>
        <v>0</v>
      </c>
      <c r="D118" s="64">
        <f t="shared" si="44"/>
        <v>-1.9992714859142779E-3</v>
      </c>
      <c r="E118" s="64">
        <f t="shared" si="44"/>
        <v>-8.4332583235067204E-3</v>
      </c>
      <c r="F118" s="64">
        <f t="shared" si="44"/>
        <v>-1.6174719207810995E-2</v>
      </c>
      <c r="G118" s="64">
        <f t="shared" si="44"/>
        <v>-2.616386791034131E-2</v>
      </c>
      <c r="H118" s="64">
        <f t="shared" si="44"/>
        <v>-3.5895448443966416E-2</v>
      </c>
      <c r="I118" s="64">
        <f t="shared" si="44"/>
        <v>-4.1101051168269009E-2</v>
      </c>
      <c r="J118" s="64">
        <f t="shared" si="44"/>
        <v>-5.2455650475280891E-2</v>
      </c>
      <c r="K118" s="64">
        <f t="shared" si="44"/>
        <v>-5.9245968403658367E-2</v>
      </c>
      <c r="L118" s="64">
        <f t="shared" si="44"/>
        <v>-7.0308499138576508E-2</v>
      </c>
      <c r="M118" s="64">
        <f t="shared" si="44"/>
        <v>-7.661360589015942E-2</v>
      </c>
      <c r="N118" s="64">
        <f t="shared" si="44"/>
        <v>-8.6139703533902434E-2</v>
      </c>
      <c r="O118" s="64">
        <f t="shared" si="44"/>
        <v>-9.6111355182898706E-2</v>
      </c>
      <c r="P118" s="64">
        <f t="shared" si="44"/>
        <v>-0.10404332313240161</v>
      </c>
      <c r="Q118" s="64">
        <f t="shared" si="44"/>
        <v>-0.11499162507018923</v>
      </c>
      <c r="R118" s="64">
        <f t="shared" si="44"/>
        <v>-0.12759981305136137</v>
      </c>
      <c r="S118" s="64">
        <f t="shared" si="44"/>
        <v>-0.13688576142070019</v>
      </c>
      <c r="T118" s="64">
        <f t="shared" si="44"/>
        <v>-0.14945080054862103</v>
      </c>
      <c r="U118" s="64">
        <f t="shared" si="44"/>
        <v>-0.16394705204514537</v>
      </c>
      <c r="V118" s="64">
        <f t="shared" si="44"/>
        <v>-0.17981427663562499</v>
      </c>
      <c r="W118" s="64">
        <f t="shared" si="44"/>
        <v>1.1150274549165573</v>
      </c>
      <c r="X118" s="64">
        <f t="shared" si="44"/>
        <v>1.2926830038695272</v>
      </c>
      <c r="Y118" s="64">
        <f t="shared" si="44"/>
        <v>0.71327859022646578</v>
      </c>
      <c r="Z118" s="64">
        <f t="shared" si="44"/>
        <v>0.40162028929154303</v>
      </c>
      <c r="AA118" s="64">
        <f t="shared" si="44"/>
        <v>-0.46254495663896478</v>
      </c>
      <c r="AB118" s="64">
        <f t="shared" si="44"/>
        <v>-0.39347242766670831</v>
      </c>
      <c r="AC118" s="64">
        <f t="shared" si="44"/>
        <v>0.94414283681845745</v>
      </c>
      <c r="AD118" s="64">
        <f t="shared" si="44"/>
        <v>0.48986512630497714</v>
      </c>
      <c r="AE118" s="64">
        <f t="shared" si="44"/>
        <v>1.1644210005727729</v>
      </c>
      <c r="AF118" s="64">
        <f t="shared" si="44"/>
        <v>2.3610633926321896</v>
      </c>
      <c r="AG118" s="64">
        <f t="shared" si="44"/>
        <v>3.2328938491420018</v>
      </c>
      <c r="AH118" s="64">
        <f t="shared" si="44"/>
        <v>2.8956015259430501</v>
      </c>
      <c r="AI118" s="64">
        <f t="shared" ref="AI118:AZ118" si="45">AI111-AI89</f>
        <v>0.34297239986861427</v>
      </c>
      <c r="AJ118" s="64">
        <f t="shared" si="45"/>
        <v>-0.14109707554642625</v>
      </c>
      <c r="AK118" s="64">
        <f t="shared" si="45"/>
        <v>-8.0026117064861069E-2</v>
      </c>
      <c r="AL118" s="64">
        <f t="shared" si="45"/>
        <v>-0.59410277445652326</v>
      </c>
      <c r="AM118" s="64">
        <f t="shared" si="45"/>
        <v>3.6611175774226012E-4</v>
      </c>
      <c r="AN118" s="64">
        <f t="shared" si="45"/>
        <v>4.080367029608567E-3</v>
      </c>
      <c r="AO118" s="64">
        <f t="shared" si="45"/>
        <v>2.6469703147071755E-3</v>
      </c>
      <c r="AP118" s="64">
        <f t="shared" si="45"/>
        <v>5.0978497172096127E-3</v>
      </c>
      <c r="AQ118" s="64">
        <f t="shared" si="45"/>
        <v>2.9524738012227658E-3</v>
      </c>
      <c r="AR118" s="64">
        <f t="shared" si="45"/>
        <v>5.0065741246712037E-3</v>
      </c>
      <c r="AS118" s="64">
        <f t="shared" si="45"/>
        <v>3.5952639776795081E-3</v>
      </c>
      <c r="AT118" s="64">
        <f t="shared" si="45"/>
        <v>1.2819019800431875E-3</v>
      </c>
      <c r="AU118" s="64">
        <f t="shared" si="45"/>
        <v>4.2852106008055557E-3</v>
      </c>
      <c r="AV118" s="64">
        <f t="shared" si="45"/>
        <v>1.7386017283982369E-3</v>
      </c>
      <c r="AW118" s="64">
        <f t="shared" si="45"/>
        <v>-2.1364172302895668E-4</v>
      </c>
      <c r="AX118" s="64">
        <f t="shared" si="45"/>
        <v>7.3407934863212176E-4</v>
      </c>
      <c r="AY118" s="64">
        <f t="shared" si="45"/>
        <v>1.6565826669179273E-3</v>
      </c>
      <c r="AZ118" s="64">
        <f t="shared" si="45"/>
        <v>-8.290750422403903E-4</v>
      </c>
    </row>
    <row r="119" spans="1:52">
      <c r="A119" s="63" t="s">
        <v>53</v>
      </c>
      <c r="B119" s="63" t="s">
        <v>67</v>
      </c>
      <c r="C119" s="64">
        <f t="shared" ref="C119:AH119" si="46">C112-C90</f>
        <v>0</v>
      </c>
      <c r="D119" s="64">
        <f t="shared" si="46"/>
        <v>0</v>
      </c>
      <c r="E119" s="64">
        <f t="shared" si="46"/>
        <v>-1.6420584004293914E-2</v>
      </c>
      <c r="F119" s="64">
        <f t="shared" si="46"/>
        <v>-3.470077185130549E-2</v>
      </c>
      <c r="G119" s="64">
        <f t="shared" si="46"/>
        <v>-4.9826202517763818E-2</v>
      </c>
      <c r="H119" s="64">
        <f t="shared" si="46"/>
        <v>-6.6985811923117922E-2</v>
      </c>
      <c r="I119" s="64">
        <f t="shared" si="46"/>
        <v>-8.3149560090845398E-2</v>
      </c>
      <c r="J119" s="64">
        <f t="shared" si="46"/>
        <v>-0.10244383206300256</v>
      </c>
      <c r="K119" s="64">
        <f t="shared" si="46"/>
        <v>-0.11518910428232232</v>
      </c>
      <c r="L119" s="64">
        <f t="shared" si="46"/>
        <v>-0.13657122349316353</v>
      </c>
      <c r="M119" s="64">
        <f t="shared" si="46"/>
        <v>-0.14717194550442514</v>
      </c>
      <c r="N119" s="64">
        <f t="shared" si="46"/>
        <v>-0.1652507381537589</v>
      </c>
      <c r="O119" s="64">
        <f t="shared" si="46"/>
        <v>-0.18321429940459666</v>
      </c>
      <c r="P119" s="64">
        <f t="shared" si="46"/>
        <v>-0.20151545332090848</v>
      </c>
      <c r="Q119" s="64">
        <f t="shared" si="46"/>
        <v>-0.22424667784243013</v>
      </c>
      <c r="R119" s="64">
        <f t="shared" si="46"/>
        <v>-0.25008572838099496</v>
      </c>
      <c r="S119" s="64">
        <f t="shared" si="46"/>
        <v>-0.27375831020887631</v>
      </c>
      <c r="T119" s="64">
        <f t="shared" si="46"/>
        <v>-0.29826902768847674</v>
      </c>
      <c r="U119" s="64">
        <f t="shared" si="46"/>
        <v>-0.32308936149927092</v>
      </c>
      <c r="V119" s="64">
        <f t="shared" si="46"/>
        <v>-0.34537139270928208</v>
      </c>
      <c r="W119" s="64">
        <f t="shared" si="46"/>
        <v>-0.21014057759369109</v>
      </c>
      <c r="X119" s="64">
        <f t="shared" si="46"/>
        <v>-0.93611100190605612</v>
      </c>
      <c r="Y119" s="64">
        <f t="shared" si="46"/>
        <v>-0.52653173739987835</v>
      </c>
      <c r="Z119" s="64">
        <f t="shared" si="46"/>
        <v>1.2668690687024053</v>
      </c>
      <c r="AA119" s="64">
        <f t="shared" si="46"/>
        <v>1.2941267919712232</v>
      </c>
      <c r="AB119" s="64">
        <f t="shared" si="46"/>
        <v>1.4978818706992456</v>
      </c>
      <c r="AC119" s="64">
        <f t="shared" si="46"/>
        <v>0.87885828488037987</v>
      </c>
      <c r="AD119" s="64">
        <f t="shared" si="46"/>
        <v>0.49110823926068292</v>
      </c>
      <c r="AE119" s="64">
        <f t="shared" si="46"/>
        <v>-0.48152847950323974</v>
      </c>
      <c r="AF119" s="64">
        <f t="shared" si="46"/>
        <v>-0.4450287654463807</v>
      </c>
      <c r="AG119" s="64">
        <f t="shared" si="46"/>
        <v>1.0486791227166066</v>
      </c>
      <c r="AH119" s="64">
        <f t="shared" si="46"/>
        <v>0.53782408460429565</v>
      </c>
      <c r="AI119" s="64">
        <f t="shared" ref="AI119:AZ119" si="47">AI112-AI90</f>
        <v>1.308659330339168</v>
      </c>
      <c r="AJ119" s="64">
        <f t="shared" si="47"/>
        <v>2.6122527442184804</v>
      </c>
      <c r="AK119" s="64">
        <f t="shared" si="47"/>
        <v>3.5087020686313224</v>
      </c>
      <c r="AL119" s="64">
        <f t="shared" si="47"/>
        <v>3.2286640808730311</v>
      </c>
      <c r="AM119" s="64">
        <f t="shared" si="47"/>
        <v>0</v>
      </c>
      <c r="AN119" s="64">
        <f t="shared" si="47"/>
        <v>3.6416542138439922E-3</v>
      </c>
      <c r="AO119" s="64">
        <f t="shared" si="47"/>
        <v>1.7977398582971205E-3</v>
      </c>
      <c r="AP119" s="64">
        <f t="shared" si="47"/>
        <v>5.3154859187003467E-3</v>
      </c>
      <c r="AQ119" s="64">
        <f t="shared" si="47"/>
        <v>3.4914279439774987E-3</v>
      </c>
      <c r="AR119" s="64">
        <f t="shared" si="47"/>
        <v>5.1518674723070035E-3</v>
      </c>
      <c r="AS119" s="64">
        <f t="shared" si="47"/>
        <v>3.3859800315383382E-3</v>
      </c>
      <c r="AT119" s="64">
        <f t="shared" si="47"/>
        <v>1.6708671120184704E-3</v>
      </c>
      <c r="AU119" s="64">
        <f t="shared" si="47"/>
        <v>4.9615570804419917E-3</v>
      </c>
      <c r="AV119" s="64">
        <f t="shared" si="47"/>
        <v>1.6371258609808592E-3</v>
      </c>
      <c r="AW119" s="64">
        <f t="shared" si="47"/>
        <v>0</v>
      </c>
      <c r="AX119" s="64">
        <f t="shared" si="47"/>
        <v>0</v>
      </c>
      <c r="AY119" s="64">
        <f t="shared" si="47"/>
        <v>1.5504218328530328E-3</v>
      </c>
      <c r="AZ119" s="64">
        <f t="shared" si="47"/>
        <v>-1.5315615430040452E-3</v>
      </c>
    </row>
    <row r="120" spans="1:52">
      <c r="A120" s="63" t="s">
        <v>59</v>
      </c>
      <c r="B120" s="63" t="s">
        <v>67</v>
      </c>
      <c r="C120" s="64">
        <f>C113-C91</f>
        <v>0</v>
      </c>
      <c r="D120" s="64">
        <f t="shared" ref="D120:AZ120" si="48">D113-D91</f>
        <v>-2.0087189401749583E-3</v>
      </c>
      <c r="E120" s="64">
        <f t="shared" si="48"/>
        <v>1.5628925877180677E-2</v>
      </c>
      <c r="F120" s="64">
        <f t="shared" si="48"/>
        <v>2.978839060313021E-2</v>
      </c>
      <c r="G120" s="64">
        <f t="shared" si="48"/>
        <v>4.0378959983513596E-2</v>
      </c>
      <c r="H120" s="64">
        <f t="shared" si="48"/>
        <v>5.1435997409612355E-2</v>
      </c>
      <c r="I120" s="64">
        <f t="shared" si="48"/>
        <v>6.8320604322224199E-2</v>
      </c>
      <c r="J120" s="64">
        <f t="shared" si="48"/>
        <v>7.865320065830872E-2</v>
      </c>
      <c r="K120" s="64">
        <f t="shared" si="48"/>
        <v>9.4009062757848483E-2</v>
      </c>
      <c r="L120" s="64">
        <f t="shared" si="48"/>
        <v>0.1029847777504358</v>
      </c>
      <c r="M120" s="64">
        <f t="shared" si="48"/>
        <v>0.1184815514928772</v>
      </c>
      <c r="N120" s="64">
        <f t="shared" si="48"/>
        <v>0.1290133567490841</v>
      </c>
      <c r="O120" s="64">
        <f t="shared" si="48"/>
        <v>0.14133122189987546</v>
      </c>
      <c r="P120" s="64">
        <f t="shared" si="48"/>
        <v>0.15415739703901465</v>
      </c>
      <c r="Q120" s="64">
        <f t="shared" si="48"/>
        <v>0.16955354261078526</v>
      </c>
      <c r="R120" s="64">
        <f t="shared" si="48"/>
        <v>0.19155111935199898</v>
      </c>
      <c r="S120" s="64">
        <f t="shared" si="48"/>
        <v>0.21652377195400163</v>
      </c>
      <c r="T120" s="64">
        <f t="shared" si="48"/>
        <v>0.24094011934420223</v>
      </c>
      <c r="U120" s="64">
        <f t="shared" si="48"/>
        <v>0.26138091903000316</v>
      </c>
      <c r="V120" s="64">
        <f t="shared" si="48"/>
        <v>0.28073587155446944</v>
      </c>
      <c r="W120" s="64">
        <f t="shared" si="48"/>
        <v>-0.45334606956839707</v>
      </c>
      <c r="X120" s="64">
        <f t="shared" si="48"/>
        <v>-0.38833116265381307</v>
      </c>
      <c r="Y120" s="64">
        <f t="shared" si="48"/>
        <v>0.7926431769239457</v>
      </c>
      <c r="Z120" s="64">
        <f t="shared" si="48"/>
        <v>0.42794094408438355</v>
      </c>
      <c r="AA120" s="64">
        <f t="shared" si="48"/>
        <v>1.073647214691988</v>
      </c>
      <c r="AB120" s="64">
        <f t="shared" si="48"/>
        <v>2.1659821622816509</v>
      </c>
      <c r="AC120" s="64">
        <f t="shared" si="48"/>
        <v>2.9262506768418604</v>
      </c>
      <c r="AD120" s="64">
        <f t="shared" si="48"/>
        <v>2.582169580223507</v>
      </c>
      <c r="AE120" s="64">
        <f t="shared" si="48"/>
        <v>0.35313248371869577</v>
      </c>
      <c r="AF120" s="64">
        <f t="shared" si="48"/>
        <v>-0.10204135281593096</v>
      </c>
      <c r="AG120" s="64">
        <f t="shared" si="48"/>
        <v>-6.8044983602320031E-2</v>
      </c>
      <c r="AH120" s="64">
        <f t="shared" si="48"/>
        <v>-0.51274289999928158</v>
      </c>
      <c r="AI120" s="64">
        <f t="shared" si="48"/>
        <v>-0.35065222369466653</v>
      </c>
      <c r="AJ120" s="64">
        <f t="shared" si="48"/>
        <v>-0.8689831216674051</v>
      </c>
      <c r="AK120" s="64">
        <f t="shared" si="48"/>
        <v>-0.204194866593852</v>
      </c>
      <c r="AL120" s="64">
        <f t="shared" si="48"/>
        <v>-0.37008879590153043</v>
      </c>
      <c r="AM120" s="64">
        <f t="shared" si="48"/>
        <v>3.661125124168052E-4</v>
      </c>
      <c r="AN120" s="64">
        <f t="shared" si="48"/>
        <v>4.0801094837519258E-3</v>
      </c>
      <c r="AO120" s="64">
        <f t="shared" si="48"/>
        <v>2.6466252394996559E-3</v>
      </c>
      <c r="AP120" s="64">
        <f t="shared" si="48"/>
        <v>5.0968384158309732E-3</v>
      </c>
      <c r="AQ120" s="64">
        <f t="shared" si="48"/>
        <v>2.9516851574697966E-3</v>
      </c>
      <c r="AR120" s="64">
        <f t="shared" si="48"/>
        <v>5.0048865852190261E-3</v>
      </c>
      <c r="AS120" s="64">
        <f t="shared" si="48"/>
        <v>3.5937951400839552E-3</v>
      </c>
      <c r="AT120" s="64">
        <f t="shared" si="48"/>
        <v>1.2812852133592401E-3</v>
      </c>
      <c r="AU120" s="64">
        <f t="shared" si="48"/>
        <v>4.2830527877271152E-3</v>
      </c>
      <c r="AV120" s="64">
        <f t="shared" si="48"/>
        <v>1.7376863914577712E-3</v>
      </c>
      <c r="AW120" s="64">
        <f t="shared" si="48"/>
        <v>-2.1352437465793628E-4</v>
      </c>
      <c r="AX120" s="64">
        <f t="shared" si="48"/>
        <v>7.3365855148210812E-4</v>
      </c>
      <c r="AY120" s="64">
        <f t="shared" si="48"/>
        <v>1.6555933924138344E-3</v>
      </c>
      <c r="AZ120" s="64">
        <f t="shared" si="48"/>
        <v>-8.2855940868853395E-4</v>
      </c>
    </row>
    <row r="121" spans="1:52" s="63" customFormat="1">
      <c r="A121" s="63" t="s">
        <v>70</v>
      </c>
      <c r="B121" s="63" t="s">
        <v>67</v>
      </c>
      <c r="C121" s="64">
        <f>C114-C92</f>
        <v>0</v>
      </c>
      <c r="D121" s="64">
        <f t="shared" ref="D121:AZ121" si="49">D114-D92</f>
        <v>-2.0087189401749583E-3</v>
      </c>
      <c r="E121" s="64">
        <f t="shared" si="49"/>
        <v>1.0517959119653142E-2</v>
      </c>
      <c r="F121" s="64">
        <f t="shared" si="49"/>
        <v>2.0398970143290285E-2</v>
      </c>
      <c r="G121" s="64">
        <f t="shared" si="49"/>
        <v>2.6644683685745463E-2</v>
      </c>
      <c r="H121" s="64">
        <f t="shared" si="49"/>
        <v>3.2742406986685069E-2</v>
      </c>
      <c r="I121" s="64">
        <f t="shared" si="49"/>
        <v>4.4767753415172251E-2</v>
      </c>
      <c r="J121" s="64">
        <f t="shared" si="49"/>
        <v>5.047123009138943E-2</v>
      </c>
      <c r="K121" s="64">
        <f t="shared" si="49"/>
        <v>6.177289966788635E-2</v>
      </c>
      <c r="L121" s="64">
        <f t="shared" si="49"/>
        <v>6.6164913642765555E-2</v>
      </c>
      <c r="M121" s="64">
        <f t="shared" si="49"/>
        <v>7.5771757995326539E-2</v>
      </c>
      <c r="N121" s="64">
        <f t="shared" si="49"/>
        <v>8.1136732235691511E-2</v>
      </c>
      <c r="O121" s="64">
        <f t="shared" si="49"/>
        <v>8.8253711473257113E-2</v>
      </c>
      <c r="P121" s="64">
        <f t="shared" si="49"/>
        <v>0.10063995729052522</v>
      </c>
      <c r="Q121" s="64">
        <f t="shared" si="49"/>
        <v>0.1145829695536662</v>
      </c>
      <c r="R121" s="64">
        <f t="shared" si="49"/>
        <v>0.1292906380380856</v>
      </c>
      <c r="S121" s="64">
        <f t="shared" si="49"/>
        <v>0.14564189910612413</v>
      </c>
      <c r="T121" s="64">
        <f t="shared" si="49"/>
        <v>0.15897052010339507</v>
      </c>
      <c r="U121" s="64">
        <f t="shared" si="49"/>
        <v>0.16756374948981545</v>
      </c>
      <c r="V121" s="64">
        <f t="shared" si="49"/>
        <v>0.17727029301653374</v>
      </c>
      <c r="W121" s="64">
        <f t="shared" si="49"/>
        <v>0.73744918184583241</v>
      </c>
      <c r="X121" s="64">
        <f t="shared" si="49"/>
        <v>0.39298160235819068</v>
      </c>
      <c r="Y121" s="64">
        <f t="shared" si="49"/>
        <v>0.987150019436001</v>
      </c>
      <c r="Z121" s="64">
        <f t="shared" si="49"/>
        <v>1.9890979725633287</v>
      </c>
      <c r="AA121" s="64">
        <f t="shared" si="49"/>
        <v>2.7840487177409585</v>
      </c>
      <c r="AB121" s="64">
        <f t="shared" si="49"/>
        <v>2.5088828871289763</v>
      </c>
      <c r="AC121" s="64">
        <f t="shared" si="49"/>
        <v>0.33767402644323852</v>
      </c>
      <c r="AD121" s="64">
        <f t="shared" si="49"/>
        <v>-8.3117447401136246E-2</v>
      </c>
      <c r="AE121" s="64">
        <f t="shared" si="49"/>
        <v>-3.319110543044701E-2</v>
      </c>
      <c r="AF121" s="64">
        <f t="shared" si="49"/>
        <v>-0.47919506654935162</v>
      </c>
      <c r="AG121" s="64">
        <f t="shared" si="49"/>
        <v>-0.33692685381508625</v>
      </c>
      <c r="AH121" s="64">
        <f t="shared" si="49"/>
        <v>-0.81903856126406538</v>
      </c>
      <c r="AI121" s="64">
        <f t="shared" si="49"/>
        <v>-0.20648244882450228</v>
      </c>
      <c r="AJ121" s="64">
        <f t="shared" si="49"/>
        <v>-0.32449050074838226</v>
      </c>
      <c r="AK121" s="64">
        <f t="shared" si="49"/>
        <v>-1.2103610983669881</v>
      </c>
      <c r="AL121" s="64">
        <f t="shared" si="49"/>
        <v>-1.2911912958748673</v>
      </c>
      <c r="AM121" s="64">
        <f t="shared" si="49"/>
        <v>3.6611252366469671E-4</v>
      </c>
      <c r="AN121" s="64">
        <f t="shared" si="49"/>
        <v>4.0801096094611466E-3</v>
      </c>
      <c r="AO121" s="64">
        <f t="shared" si="49"/>
        <v>2.6466253213612845E-3</v>
      </c>
      <c r="AP121" s="64">
        <f t="shared" si="49"/>
        <v>5.0968385738485722E-3</v>
      </c>
      <c r="AQ121" s="64">
        <f t="shared" si="49"/>
        <v>2.951685249186653E-3</v>
      </c>
      <c r="AR121" s="64">
        <f t="shared" si="49"/>
        <v>5.0048867408918341E-3</v>
      </c>
      <c r="AS121" s="64">
        <f t="shared" si="49"/>
        <v>3.593795252243126E-3</v>
      </c>
      <c r="AT121" s="64">
        <f t="shared" si="49"/>
        <v>1.2812852535333263E-3</v>
      </c>
      <c r="AU121" s="64">
        <f t="shared" si="49"/>
        <v>4.2830529231352443E-3</v>
      </c>
      <c r="AV121" s="64">
        <f t="shared" si="49"/>
        <v>1.7376864468729991E-3</v>
      </c>
      <c r="AW121" s="64">
        <f t="shared" si="49"/>
        <v>-2.1352438152177911E-4</v>
      </c>
      <c r="AX121" s="64">
        <f t="shared" si="49"/>
        <v>7.3365857525686806E-4</v>
      </c>
      <c r="AY121" s="64">
        <f t="shared" si="49"/>
        <v>1.6555934465003475E-3</v>
      </c>
      <c r="AZ121" s="64">
        <f t="shared" si="49"/>
        <v>-8.2855943598048043E-4</v>
      </c>
    </row>
    <row r="122" spans="1:52" s="63" customFormat="1">
      <c r="A122" s="63" t="s">
        <v>75</v>
      </c>
      <c r="B122" s="63" t="s">
        <v>67</v>
      </c>
      <c r="C122" s="64">
        <f>C115-C93</f>
        <v>0</v>
      </c>
      <c r="D122" s="64">
        <f t="shared" ref="D122:AZ122" si="50">D115-D93</f>
        <v>-2.0087189401749583E-3</v>
      </c>
      <c r="E122" s="64">
        <f t="shared" si="50"/>
        <v>1.8593449842825294E-2</v>
      </c>
      <c r="F122" s="64">
        <f t="shared" si="50"/>
        <v>3.5801764343148079E-2</v>
      </c>
      <c r="G122" s="64">
        <f t="shared" si="50"/>
        <v>4.8954383827094716E-2</v>
      </c>
      <c r="H122" s="64">
        <f t="shared" si="50"/>
        <v>6.2117772148326367E-2</v>
      </c>
      <c r="I122" s="64">
        <f t="shared" si="50"/>
        <v>8.1528468529342035E-2</v>
      </c>
      <c r="J122" s="64">
        <f t="shared" si="50"/>
        <v>9.4834661487752214E-2</v>
      </c>
      <c r="K122" s="64">
        <f t="shared" si="50"/>
        <v>0.11282891076530177</v>
      </c>
      <c r="L122" s="64">
        <f t="shared" si="50"/>
        <v>0.12454367727045224</v>
      </c>
      <c r="M122" s="64">
        <f t="shared" si="50"/>
        <v>0.14123027122595033</v>
      </c>
      <c r="N122" s="64">
        <f t="shared" si="50"/>
        <v>0.1552220361036234</v>
      </c>
      <c r="O122" s="64">
        <f t="shared" si="50"/>
        <v>0.17068637964388245</v>
      </c>
      <c r="P122" s="64">
        <f t="shared" si="50"/>
        <v>0.19311409717329298</v>
      </c>
      <c r="Q122" s="64">
        <f t="shared" si="50"/>
        <v>0.21879375140561308</v>
      </c>
      <c r="R122" s="64">
        <f t="shared" si="50"/>
        <v>0.24776574939450313</v>
      </c>
      <c r="S122" s="64">
        <f t="shared" si="50"/>
        <v>0.27654326985890521</v>
      </c>
      <c r="T122" s="64">
        <f t="shared" si="50"/>
        <v>0.30109318127544782</v>
      </c>
      <c r="U122" s="64">
        <f t="shared" si="50"/>
        <v>0.31763736704857592</v>
      </c>
      <c r="V122" s="64">
        <f t="shared" si="50"/>
        <v>0.33415189926334676</v>
      </c>
      <c r="W122" s="64">
        <f t="shared" si="50"/>
        <v>0.73744977576991744</v>
      </c>
      <c r="X122" s="64">
        <f t="shared" si="50"/>
        <v>0.39298191819960948</v>
      </c>
      <c r="Y122" s="64">
        <f t="shared" si="50"/>
        <v>0.98715081729588405</v>
      </c>
      <c r="Z122" s="64">
        <f t="shared" si="50"/>
        <v>1.9890995922561387</v>
      </c>
      <c r="AA122" s="64">
        <f t="shared" si="50"/>
        <v>2.7840509970884568</v>
      </c>
      <c r="AB122" s="64">
        <f t="shared" si="50"/>
        <v>2.5088850178219957</v>
      </c>
      <c r="AC122" s="64">
        <f t="shared" si="50"/>
        <v>0.33767429763038592</v>
      </c>
      <c r="AD122" s="64">
        <f t="shared" si="50"/>
        <v>-8.3117513426785194E-2</v>
      </c>
      <c r="AE122" s="64">
        <f t="shared" si="50"/>
        <v>0</v>
      </c>
      <c r="AF122" s="64">
        <f t="shared" si="50"/>
        <v>-8.1370813776970863E-4</v>
      </c>
      <c r="AG122" s="64">
        <f t="shared" si="50"/>
        <v>0</v>
      </c>
      <c r="AH122" s="64">
        <f t="shared" si="50"/>
        <v>2.3634562509755597E-3</v>
      </c>
      <c r="AI122" s="64">
        <f t="shared" si="50"/>
        <v>0</v>
      </c>
      <c r="AJ122" s="64">
        <f t="shared" si="50"/>
        <v>3.8007797827788181E-4</v>
      </c>
      <c r="AK122" s="64">
        <f t="shared" si="50"/>
        <v>3.0009435432063469E-3</v>
      </c>
      <c r="AL122" s="64">
        <f t="shared" si="50"/>
        <v>3.7048871208611445E-4</v>
      </c>
      <c r="AM122" s="64">
        <f t="shared" si="50"/>
        <v>3.661128026308802E-4</v>
      </c>
      <c r="AN122" s="64">
        <f t="shared" si="50"/>
        <v>4.0801127280332139E-3</v>
      </c>
      <c r="AO122" s="64">
        <f t="shared" si="50"/>
        <v>2.6466273519432093E-3</v>
      </c>
      <c r="AP122" s="64">
        <f t="shared" si="50"/>
        <v>5.0968424931241429E-3</v>
      </c>
      <c r="AQ122" s="64">
        <f t="shared" si="50"/>
        <v>2.9516875240531704E-3</v>
      </c>
      <c r="AR122" s="64">
        <f t="shared" si="50"/>
        <v>5.0048906018673733E-3</v>
      </c>
      <c r="AS122" s="64">
        <f t="shared" si="50"/>
        <v>3.5937980342737319E-3</v>
      </c>
      <c r="AT122" s="64">
        <f t="shared" si="50"/>
        <v>1.2812862502542544E-3</v>
      </c>
      <c r="AU122" s="64">
        <f t="shared" si="50"/>
        <v>4.2830562819773377E-3</v>
      </c>
      <c r="AV122" s="64">
        <f t="shared" si="50"/>
        <v>1.73768782131134E-3</v>
      </c>
      <c r="AW122" s="64">
        <f t="shared" si="50"/>
        <v>-2.1352455168255347E-4</v>
      </c>
      <c r="AX122" s="64">
        <f t="shared" si="50"/>
        <v>7.3365916500733874E-4</v>
      </c>
      <c r="AY122" s="64">
        <f t="shared" si="50"/>
        <v>1.6555947878913457E-3</v>
      </c>
      <c r="AZ122" s="64">
        <f t="shared" si="50"/>
        <v>-8.2856011297849363E-4</v>
      </c>
    </row>
    <row r="123" spans="1:52">
      <c r="A123" t="s">
        <v>63</v>
      </c>
      <c r="B123" s="63" t="s">
        <v>67</v>
      </c>
      <c r="C123" s="64">
        <f t="shared" ref="C123" si="51">C116-C94</f>
        <v>0</v>
      </c>
      <c r="D123" s="64">
        <f t="shared" ref="D123:AZ123" si="52">D116-D94</f>
        <v>0</v>
      </c>
      <c r="E123" s="64">
        <f t="shared" si="52"/>
        <v>0</v>
      </c>
      <c r="F123" s="64">
        <f t="shared" si="52"/>
        <v>0</v>
      </c>
      <c r="G123" s="64">
        <f t="shared" si="52"/>
        <v>0</v>
      </c>
      <c r="H123" s="64">
        <f t="shared" si="52"/>
        <v>0</v>
      </c>
      <c r="I123" s="64">
        <f t="shared" si="52"/>
        <v>5.3501359612459112</v>
      </c>
      <c r="J123" s="64">
        <f t="shared" si="52"/>
        <v>0</v>
      </c>
      <c r="K123" s="64">
        <f t="shared" si="52"/>
        <v>0</v>
      </c>
      <c r="L123" s="64">
        <f t="shared" si="52"/>
        <v>0</v>
      </c>
      <c r="M123" s="64">
        <f t="shared" si="52"/>
        <v>0</v>
      </c>
      <c r="N123" s="64">
        <f t="shared" si="52"/>
        <v>0</v>
      </c>
      <c r="O123" s="64">
        <f t="shared" si="52"/>
        <v>0</v>
      </c>
      <c r="P123" s="64">
        <f t="shared" si="52"/>
        <v>7.0618867251264703</v>
      </c>
      <c r="Q123" s="64">
        <f t="shared" si="52"/>
        <v>0</v>
      </c>
      <c r="R123" s="64">
        <f t="shared" si="52"/>
        <v>0</v>
      </c>
      <c r="S123" s="64">
        <f t="shared" si="52"/>
        <v>0</v>
      </c>
      <c r="T123" s="64">
        <f t="shared" si="52"/>
        <v>0</v>
      </c>
      <c r="U123" s="64">
        <f t="shared" si="52"/>
        <v>0</v>
      </c>
      <c r="V123" s="64">
        <f t="shared" si="52"/>
        <v>7.7723778788053437</v>
      </c>
      <c r="W123" s="64">
        <f t="shared" si="52"/>
        <v>0</v>
      </c>
      <c r="X123" s="64">
        <f t="shared" si="52"/>
        <v>0</v>
      </c>
      <c r="Y123" s="64">
        <f t="shared" si="52"/>
        <v>0</v>
      </c>
      <c r="Z123" s="64">
        <f t="shared" si="52"/>
        <v>0</v>
      </c>
      <c r="AA123" s="64">
        <f t="shared" si="52"/>
        <v>0</v>
      </c>
      <c r="AB123" s="64">
        <f t="shared" si="52"/>
        <v>10.212084265476662</v>
      </c>
      <c r="AC123" s="64">
        <f t="shared" si="52"/>
        <v>0</v>
      </c>
      <c r="AD123" s="64">
        <f t="shared" si="52"/>
        <v>0</v>
      </c>
      <c r="AE123" s="64">
        <f t="shared" si="52"/>
        <v>0</v>
      </c>
      <c r="AF123" s="64">
        <f t="shared" si="52"/>
        <v>0</v>
      </c>
      <c r="AG123" s="64">
        <f t="shared" si="52"/>
        <v>0</v>
      </c>
      <c r="AH123" s="64">
        <f t="shared" si="52"/>
        <v>0</v>
      </c>
      <c r="AI123" s="64">
        <f t="shared" si="52"/>
        <v>0</v>
      </c>
      <c r="AJ123" s="64">
        <f t="shared" si="52"/>
        <v>0</v>
      </c>
      <c r="AK123" s="64">
        <f t="shared" si="52"/>
        <v>0</v>
      </c>
      <c r="AL123" s="64">
        <f t="shared" si="52"/>
        <v>0</v>
      </c>
      <c r="AM123" s="64">
        <f t="shared" si="52"/>
        <v>0</v>
      </c>
      <c r="AN123" s="64">
        <f t="shared" si="52"/>
        <v>0</v>
      </c>
      <c r="AO123" s="64">
        <f t="shared" si="52"/>
        <v>0</v>
      </c>
      <c r="AP123" s="64">
        <f t="shared" si="52"/>
        <v>0</v>
      </c>
      <c r="AQ123" s="64">
        <f t="shared" si="52"/>
        <v>0</v>
      </c>
      <c r="AR123" s="64">
        <f t="shared" si="52"/>
        <v>0</v>
      </c>
      <c r="AS123" s="64">
        <f t="shared" si="52"/>
        <v>0</v>
      </c>
      <c r="AT123" s="64">
        <f t="shared" si="52"/>
        <v>0</v>
      </c>
      <c r="AU123" s="64">
        <f t="shared" si="52"/>
        <v>0</v>
      </c>
      <c r="AV123" s="64">
        <f t="shared" si="52"/>
        <v>0</v>
      </c>
      <c r="AW123" s="64">
        <f t="shared" si="52"/>
        <v>0</v>
      </c>
      <c r="AX123" s="64">
        <f t="shared" si="52"/>
        <v>0</v>
      </c>
      <c r="AY123" s="64">
        <f t="shared" si="52"/>
        <v>0</v>
      </c>
      <c r="AZ123" s="64">
        <f t="shared" si="52"/>
        <v>0</v>
      </c>
    </row>
  </sheetData>
  <sheetProtection password="D677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AZ100"/>
  <sheetViews>
    <sheetView topLeftCell="A25" workbookViewId="0">
      <selection activeCell="D41" sqref="D41"/>
    </sheetView>
  </sheetViews>
  <sheetFormatPr defaultRowHeight="14.4"/>
  <cols>
    <col min="1" max="1" width="20.44140625" bestFit="1" customWidth="1"/>
    <col min="2" max="2" width="31.109375" bestFit="1" customWidth="1"/>
    <col min="3" max="3" width="9.6640625" bestFit="1" customWidth="1"/>
    <col min="4" max="4" width="22.44140625" customWidth="1"/>
    <col min="5" max="5" width="15.88671875" customWidth="1"/>
    <col min="6" max="6" width="11" bestFit="1" customWidth="1"/>
    <col min="7" max="17" width="9.33203125" bestFit="1" customWidth="1"/>
    <col min="18" max="22" width="10.5546875" bestFit="1" customWidth="1"/>
    <col min="23" max="24" width="9.33203125" bestFit="1" customWidth="1"/>
    <col min="25" max="52" width="10.5546875" bestFit="1" customWidth="1"/>
  </cols>
  <sheetData>
    <row r="4" spans="1:52" s="23" customFormat="1" ht="28.8">
      <c r="A4" s="22" t="s">
        <v>57</v>
      </c>
      <c r="C4" s="25" t="s">
        <v>32</v>
      </c>
    </row>
    <row r="5" spans="1:52" s="23" customFormat="1">
      <c r="A5" s="24"/>
      <c r="C5" s="25">
        <v>2013</v>
      </c>
      <c r="D5" s="25">
        <v>2014</v>
      </c>
      <c r="E5" s="25">
        <v>2015</v>
      </c>
      <c r="F5" s="25">
        <v>2016</v>
      </c>
      <c r="G5" s="25">
        <v>2017</v>
      </c>
      <c r="H5" s="25">
        <v>2018</v>
      </c>
      <c r="I5" s="25">
        <v>2019</v>
      </c>
      <c r="J5" s="25">
        <v>2020</v>
      </c>
      <c r="K5" s="25">
        <v>2021</v>
      </c>
      <c r="L5" s="25">
        <v>2022</v>
      </c>
      <c r="M5" s="25">
        <v>2023</v>
      </c>
      <c r="N5" s="25">
        <v>2024</v>
      </c>
      <c r="O5" s="25">
        <v>2025</v>
      </c>
      <c r="P5" s="25">
        <v>2026</v>
      </c>
      <c r="Q5" s="25">
        <v>2027</v>
      </c>
      <c r="R5" s="25">
        <v>2028</v>
      </c>
      <c r="S5" s="25">
        <v>2029</v>
      </c>
      <c r="T5" s="25">
        <v>2030</v>
      </c>
      <c r="U5" s="25">
        <v>2031</v>
      </c>
      <c r="V5" s="25">
        <v>2032</v>
      </c>
      <c r="W5" s="25">
        <v>2033</v>
      </c>
      <c r="X5" s="25">
        <v>2034</v>
      </c>
      <c r="Y5" s="25">
        <v>2035</v>
      </c>
      <c r="Z5" s="25">
        <v>2036</v>
      </c>
      <c r="AA5" s="25">
        <v>2037</v>
      </c>
      <c r="AB5" s="25">
        <v>2038</v>
      </c>
      <c r="AC5" s="25">
        <v>2039</v>
      </c>
      <c r="AD5" s="25">
        <v>2040</v>
      </c>
      <c r="AE5" s="25">
        <v>2041</v>
      </c>
      <c r="AF5" s="25">
        <v>2042</v>
      </c>
      <c r="AG5" s="25">
        <v>2043</v>
      </c>
      <c r="AH5" s="25">
        <v>2044</v>
      </c>
      <c r="AI5" s="25">
        <v>2045</v>
      </c>
      <c r="AJ5" s="25">
        <v>2046</v>
      </c>
      <c r="AK5" s="25">
        <v>2047</v>
      </c>
      <c r="AL5" s="25">
        <v>2048</v>
      </c>
      <c r="AM5" s="25">
        <v>2049</v>
      </c>
      <c r="AN5" s="25">
        <v>2050</v>
      </c>
      <c r="AO5" s="25">
        <v>2051</v>
      </c>
      <c r="AP5" s="25">
        <v>2052</v>
      </c>
      <c r="AQ5" s="25">
        <v>2053</v>
      </c>
      <c r="AR5" s="25">
        <v>2054</v>
      </c>
      <c r="AS5" s="25">
        <v>2055</v>
      </c>
      <c r="AT5" s="25">
        <v>2056</v>
      </c>
      <c r="AU5" s="25">
        <v>2057</v>
      </c>
      <c r="AV5" s="25">
        <v>2058</v>
      </c>
      <c r="AW5" s="25">
        <v>2059</v>
      </c>
      <c r="AX5" s="25">
        <v>2060</v>
      </c>
      <c r="AY5" s="25">
        <v>2061</v>
      </c>
      <c r="AZ5" s="25">
        <v>2062</v>
      </c>
    </row>
    <row r="6" spans="1:52" s="23" customFormat="1">
      <c r="A6" s="23" t="s">
        <v>33</v>
      </c>
      <c r="B6" s="23" t="s">
        <v>33</v>
      </c>
      <c r="C6" s="26">
        <v>21748</v>
      </c>
      <c r="D6" s="26">
        <v>22330</v>
      </c>
      <c r="E6" s="26">
        <v>22547</v>
      </c>
      <c r="F6" s="26">
        <v>22781</v>
      </c>
      <c r="G6" s="26">
        <v>22987</v>
      </c>
      <c r="H6" s="26">
        <v>23336</v>
      </c>
      <c r="I6" s="26">
        <v>23720</v>
      </c>
      <c r="J6" s="26">
        <v>23945</v>
      </c>
      <c r="K6" s="26">
        <v>24333</v>
      </c>
      <c r="L6" s="26">
        <v>24701</v>
      </c>
      <c r="M6" s="26">
        <v>25078</v>
      </c>
      <c r="N6" s="26">
        <v>25462</v>
      </c>
      <c r="O6" s="26">
        <v>25854</v>
      </c>
      <c r="P6" s="26">
        <v>26233</v>
      </c>
      <c r="Q6" s="26">
        <v>26605</v>
      </c>
      <c r="R6" s="26">
        <v>27003</v>
      </c>
      <c r="S6" s="26">
        <v>27415</v>
      </c>
      <c r="T6" s="26">
        <v>27825</v>
      </c>
      <c r="U6" s="26">
        <v>28232</v>
      </c>
      <c r="V6" s="26">
        <v>28638</v>
      </c>
      <c r="W6" s="26">
        <v>29044</v>
      </c>
      <c r="X6" s="26">
        <v>29468</v>
      </c>
      <c r="Y6" s="26">
        <v>29891</v>
      </c>
      <c r="Z6" s="26">
        <v>30313</v>
      </c>
      <c r="AA6" s="26">
        <v>30734</v>
      </c>
      <c r="AB6" s="26">
        <v>31155</v>
      </c>
      <c r="AC6" s="26">
        <v>31575</v>
      </c>
      <c r="AD6" s="26">
        <v>31994</v>
      </c>
      <c r="AE6" s="26">
        <v>32413</v>
      </c>
      <c r="AF6" s="26">
        <v>32831</v>
      </c>
      <c r="AG6" s="26">
        <v>33249</v>
      </c>
      <c r="AH6" s="26">
        <v>33666</v>
      </c>
      <c r="AI6" s="26">
        <v>34083</v>
      </c>
      <c r="AJ6" s="26">
        <v>34499</v>
      </c>
      <c r="AK6" s="26">
        <v>34915</v>
      </c>
      <c r="AL6" s="26">
        <v>35330</v>
      </c>
      <c r="AM6" s="26">
        <v>35330</v>
      </c>
      <c r="AN6" s="26">
        <v>35330</v>
      </c>
      <c r="AO6" s="26">
        <v>35330</v>
      </c>
      <c r="AP6" s="26">
        <v>35330</v>
      </c>
      <c r="AQ6" s="26">
        <v>35330</v>
      </c>
      <c r="AR6" s="26">
        <v>35330</v>
      </c>
      <c r="AS6" s="26">
        <v>35330</v>
      </c>
      <c r="AT6" s="26">
        <v>35330</v>
      </c>
      <c r="AU6" s="26">
        <v>35330</v>
      </c>
      <c r="AV6" s="26">
        <v>35330</v>
      </c>
      <c r="AW6" s="26">
        <v>35330</v>
      </c>
      <c r="AX6" s="26">
        <v>35330</v>
      </c>
      <c r="AY6" s="26">
        <v>35330</v>
      </c>
      <c r="AZ6" s="26">
        <v>35330</v>
      </c>
    </row>
    <row r="7" spans="1:52" s="23" customFormat="1">
      <c r="A7" s="23" t="s">
        <v>34</v>
      </c>
      <c r="B7" s="23" t="s">
        <v>34</v>
      </c>
      <c r="C7" s="26">
        <v>21748</v>
      </c>
      <c r="D7" s="26">
        <v>22330</v>
      </c>
      <c r="E7" s="26">
        <v>22547</v>
      </c>
      <c r="F7" s="26">
        <v>22781</v>
      </c>
      <c r="G7" s="26">
        <v>22987</v>
      </c>
      <c r="H7" s="26">
        <v>23336</v>
      </c>
      <c r="I7" s="26">
        <v>23720</v>
      </c>
      <c r="J7" s="26">
        <v>23945</v>
      </c>
      <c r="K7" s="26">
        <v>24333</v>
      </c>
      <c r="L7" s="26">
        <v>24701</v>
      </c>
      <c r="M7" s="26">
        <v>25078</v>
      </c>
      <c r="N7" s="26">
        <v>25462</v>
      </c>
      <c r="O7" s="26">
        <v>25854</v>
      </c>
      <c r="P7" s="26">
        <v>26233</v>
      </c>
      <c r="Q7" s="26">
        <v>26605</v>
      </c>
      <c r="R7" s="26">
        <v>27003</v>
      </c>
      <c r="S7" s="26">
        <v>27415</v>
      </c>
      <c r="T7" s="26">
        <v>27825</v>
      </c>
      <c r="U7" s="26">
        <v>28232</v>
      </c>
      <c r="V7" s="26">
        <v>28638</v>
      </c>
      <c r="W7" s="26">
        <v>29044</v>
      </c>
      <c r="X7" s="26">
        <v>29468</v>
      </c>
      <c r="Y7" s="26">
        <v>29891</v>
      </c>
      <c r="Z7" s="26">
        <v>30313</v>
      </c>
      <c r="AA7" s="26">
        <v>30734</v>
      </c>
      <c r="AB7" s="26">
        <v>31155</v>
      </c>
      <c r="AC7" s="26">
        <v>31575</v>
      </c>
      <c r="AD7" s="26">
        <v>31994</v>
      </c>
      <c r="AE7" s="26">
        <v>32413</v>
      </c>
      <c r="AF7" s="26">
        <v>32831</v>
      </c>
      <c r="AG7" s="26">
        <v>33249</v>
      </c>
      <c r="AH7" s="26">
        <v>33666</v>
      </c>
      <c r="AI7" s="26">
        <v>34083</v>
      </c>
      <c r="AJ7" s="26">
        <v>34499</v>
      </c>
      <c r="AK7" s="26">
        <v>34915</v>
      </c>
      <c r="AL7" s="26">
        <v>35330</v>
      </c>
      <c r="AM7" s="26">
        <v>35330</v>
      </c>
      <c r="AN7" s="26">
        <v>35330</v>
      </c>
      <c r="AO7" s="26">
        <v>35330</v>
      </c>
      <c r="AP7" s="26">
        <v>35330</v>
      </c>
      <c r="AQ7" s="26">
        <v>35330</v>
      </c>
      <c r="AR7" s="26">
        <v>35330</v>
      </c>
      <c r="AS7" s="26">
        <v>35330</v>
      </c>
      <c r="AT7" s="26">
        <v>35330</v>
      </c>
      <c r="AU7" s="26">
        <v>35330</v>
      </c>
      <c r="AV7" s="26">
        <v>35330</v>
      </c>
      <c r="AW7" s="26">
        <v>35330</v>
      </c>
      <c r="AX7" s="26">
        <v>35330</v>
      </c>
      <c r="AY7" s="26">
        <v>35330</v>
      </c>
      <c r="AZ7" s="26">
        <v>35330</v>
      </c>
    </row>
    <row r="8" spans="1:52" s="23" customFormat="1">
      <c r="A8" s="23" t="s">
        <v>22</v>
      </c>
      <c r="B8" s="23" t="s">
        <v>22</v>
      </c>
      <c r="C8" s="26">
        <v>21748</v>
      </c>
      <c r="D8" s="26">
        <v>22330</v>
      </c>
      <c r="E8" s="26">
        <v>22547</v>
      </c>
      <c r="F8" s="26">
        <v>22781</v>
      </c>
      <c r="G8" s="26">
        <v>22987</v>
      </c>
      <c r="H8" s="26">
        <v>23336</v>
      </c>
      <c r="I8" s="26">
        <v>23720</v>
      </c>
      <c r="J8" s="26">
        <v>23945</v>
      </c>
      <c r="K8" s="26">
        <v>24333</v>
      </c>
      <c r="L8" s="26">
        <v>24701</v>
      </c>
      <c r="M8" s="26">
        <v>25078</v>
      </c>
      <c r="N8" s="26">
        <v>25462</v>
      </c>
      <c r="O8" s="26">
        <v>25854</v>
      </c>
      <c r="P8" s="26">
        <v>26233</v>
      </c>
      <c r="Q8" s="26">
        <v>26605</v>
      </c>
      <c r="R8" s="26">
        <v>27003</v>
      </c>
      <c r="S8" s="26">
        <v>27415</v>
      </c>
      <c r="T8" s="26">
        <v>27825</v>
      </c>
      <c r="U8" s="26">
        <v>28232</v>
      </c>
      <c r="V8" s="26">
        <v>28638</v>
      </c>
      <c r="W8" s="26">
        <v>29044</v>
      </c>
      <c r="X8" s="26">
        <v>29468</v>
      </c>
      <c r="Y8" s="26">
        <v>29891</v>
      </c>
      <c r="Z8" s="26">
        <v>30313</v>
      </c>
      <c r="AA8" s="26">
        <v>30734</v>
      </c>
      <c r="AB8" s="26">
        <v>31155</v>
      </c>
      <c r="AC8" s="26">
        <v>31575</v>
      </c>
      <c r="AD8" s="26">
        <v>31994</v>
      </c>
      <c r="AE8" s="26">
        <v>32413</v>
      </c>
      <c r="AF8" s="26">
        <v>32831</v>
      </c>
      <c r="AG8" s="26">
        <v>33249</v>
      </c>
      <c r="AH8" s="26">
        <v>33666</v>
      </c>
      <c r="AI8" s="26">
        <v>34083</v>
      </c>
      <c r="AJ8" s="26">
        <v>34499</v>
      </c>
      <c r="AK8" s="26">
        <v>34915</v>
      </c>
      <c r="AL8" s="26">
        <v>35330</v>
      </c>
      <c r="AM8" s="26">
        <v>35330</v>
      </c>
      <c r="AN8" s="26">
        <v>35330</v>
      </c>
      <c r="AO8" s="26">
        <v>35330</v>
      </c>
      <c r="AP8" s="26">
        <v>35330</v>
      </c>
      <c r="AQ8" s="26">
        <v>35330</v>
      </c>
      <c r="AR8" s="26">
        <v>35330</v>
      </c>
      <c r="AS8" s="26">
        <v>35330</v>
      </c>
      <c r="AT8" s="26">
        <v>35330</v>
      </c>
      <c r="AU8" s="26">
        <v>35330</v>
      </c>
      <c r="AV8" s="26">
        <v>35330</v>
      </c>
      <c r="AW8" s="26">
        <v>35330</v>
      </c>
      <c r="AX8" s="26">
        <v>35330</v>
      </c>
      <c r="AY8" s="26">
        <v>35330</v>
      </c>
      <c r="AZ8" s="26">
        <v>35330</v>
      </c>
    </row>
    <row r="9" spans="1:52" s="23" customFormat="1">
      <c r="A9" s="23" t="s">
        <v>35</v>
      </c>
      <c r="B9" s="23" t="s">
        <v>35</v>
      </c>
      <c r="C9" s="26">
        <v>21748</v>
      </c>
      <c r="D9" s="26">
        <v>22330</v>
      </c>
      <c r="E9" s="26">
        <v>22547</v>
      </c>
      <c r="F9" s="26">
        <v>22781</v>
      </c>
      <c r="G9" s="26">
        <v>22987</v>
      </c>
      <c r="H9" s="26">
        <v>23336</v>
      </c>
      <c r="I9" s="26">
        <v>23720</v>
      </c>
      <c r="J9" s="26">
        <v>23945</v>
      </c>
      <c r="K9" s="26">
        <v>24333</v>
      </c>
      <c r="L9" s="26">
        <v>24701</v>
      </c>
      <c r="M9" s="26">
        <v>25078</v>
      </c>
      <c r="N9" s="26">
        <v>25462</v>
      </c>
      <c r="O9" s="26">
        <v>25854</v>
      </c>
      <c r="P9" s="26">
        <v>26233</v>
      </c>
      <c r="Q9" s="26">
        <v>26605</v>
      </c>
      <c r="R9" s="26">
        <v>27003</v>
      </c>
      <c r="S9" s="26">
        <v>27415</v>
      </c>
      <c r="T9" s="26">
        <v>27825</v>
      </c>
      <c r="U9" s="26">
        <v>28232</v>
      </c>
      <c r="V9" s="26">
        <v>28638</v>
      </c>
      <c r="W9" s="26">
        <v>29044</v>
      </c>
      <c r="X9" s="26">
        <v>29468</v>
      </c>
      <c r="Y9" s="26">
        <v>29891</v>
      </c>
      <c r="Z9" s="26">
        <v>30313</v>
      </c>
      <c r="AA9" s="26">
        <v>30734</v>
      </c>
      <c r="AB9" s="26">
        <v>31155</v>
      </c>
      <c r="AC9" s="26">
        <v>31575</v>
      </c>
      <c r="AD9" s="26">
        <v>31994</v>
      </c>
      <c r="AE9" s="26">
        <v>32413</v>
      </c>
      <c r="AF9" s="26">
        <v>32831</v>
      </c>
      <c r="AG9" s="26">
        <v>33249</v>
      </c>
      <c r="AH9" s="26">
        <v>33666</v>
      </c>
      <c r="AI9" s="26">
        <v>34083</v>
      </c>
      <c r="AJ9" s="26">
        <v>34499</v>
      </c>
      <c r="AK9" s="26">
        <v>34915</v>
      </c>
      <c r="AL9" s="26">
        <v>35330</v>
      </c>
      <c r="AM9" s="26">
        <v>35330</v>
      </c>
      <c r="AN9" s="26">
        <v>35330</v>
      </c>
      <c r="AO9" s="26">
        <v>35330</v>
      </c>
      <c r="AP9" s="26">
        <v>35330</v>
      </c>
      <c r="AQ9" s="26">
        <v>35330</v>
      </c>
      <c r="AR9" s="26">
        <v>35330</v>
      </c>
      <c r="AS9" s="26">
        <v>35330</v>
      </c>
      <c r="AT9" s="26">
        <v>35330</v>
      </c>
      <c r="AU9" s="26">
        <v>35330</v>
      </c>
      <c r="AV9" s="26">
        <v>35330</v>
      </c>
      <c r="AW9" s="26">
        <v>35330</v>
      </c>
      <c r="AX9" s="26">
        <v>35330</v>
      </c>
      <c r="AY9" s="26">
        <v>35330</v>
      </c>
      <c r="AZ9" s="26">
        <v>35330</v>
      </c>
    </row>
    <row r="10" spans="1:52" s="23" customFormat="1">
      <c r="A10" s="23" t="s">
        <v>36</v>
      </c>
      <c r="B10" s="23" t="s">
        <v>36</v>
      </c>
      <c r="C10" s="26">
        <v>21748</v>
      </c>
      <c r="D10" s="26">
        <v>22330</v>
      </c>
      <c r="E10" s="26">
        <v>22547</v>
      </c>
      <c r="F10" s="26">
        <v>22781</v>
      </c>
      <c r="G10" s="26">
        <v>22987</v>
      </c>
      <c r="H10" s="26">
        <v>23336</v>
      </c>
      <c r="I10" s="26">
        <v>23720</v>
      </c>
      <c r="J10" s="26">
        <v>23945</v>
      </c>
      <c r="K10" s="26">
        <v>24333</v>
      </c>
      <c r="L10" s="26">
        <v>24701</v>
      </c>
      <c r="M10" s="26">
        <v>25078</v>
      </c>
      <c r="N10" s="26">
        <v>25462</v>
      </c>
      <c r="O10" s="26">
        <v>25854</v>
      </c>
      <c r="P10" s="26">
        <v>26233</v>
      </c>
      <c r="Q10" s="26">
        <v>26605</v>
      </c>
      <c r="R10" s="26">
        <v>27003</v>
      </c>
      <c r="S10" s="26">
        <v>27415</v>
      </c>
      <c r="T10" s="26">
        <v>27825</v>
      </c>
      <c r="U10" s="26">
        <v>28232</v>
      </c>
      <c r="V10" s="26">
        <v>28638</v>
      </c>
      <c r="W10" s="26">
        <v>29044</v>
      </c>
      <c r="X10" s="26">
        <v>29468</v>
      </c>
      <c r="Y10" s="26">
        <v>29891</v>
      </c>
      <c r="Z10" s="26">
        <v>30313</v>
      </c>
      <c r="AA10" s="26">
        <v>30734</v>
      </c>
      <c r="AB10" s="26">
        <v>31155</v>
      </c>
      <c r="AC10" s="26">
        <v>31575</v>
      </c>
      <c r="AD10" s="26">
        <v>31994</v>
      </c>
      <c r="AE10" s="26">
        <v>32413</v>
      </c>
      <c r="AF10" s="26">
        <v>32831</v>
      </c>
      <c r="AG10" s="26">
        <v>33249</v>
      </c>
      <c r="AH10" s="26">
        <v>33666</v>
      </c>
      <c r="AI10" s="26">
        <v>34083</v>
      </c>
      <c r="AJ10" s="26">
        <v>34499</v>
      </c>
      <c r="AK10" s="26">
        <v>34915</v>
      </c>
      <c r="AL10" s="26">
        <v>35330</v>
      </c>
      <c r="AM10" s="26">
        <v>35330</v>
      </c>
      <c r="AN10" s="26">
        <v>35330</v>
      </c>
      <c r="AO10" s="26">
        <v>35330</v>
      </c>
      <c r="AP10" s="26">
        <v>35330</v>
      </c>
      <c r="AQ10" s="26">
        <v>35330</v>
      </c>
      <c r="AR10" s="26">
        <v>35330</v>
      </c>
      <c r="AS10" s="26">
        <v>35330</v>
      </c>
      <c r="AT10" s="26">
        <v>35330</v>
      </c>
      <c r="AU10" s="26">
        <v>35330</v>
      </c>
      <c r="AV10" s="26">
        <v>35330</v>
      </c>
      <c r="AW10" s="26">
        <v>35330</v>
      </c>
      <c r="AX10" s="26">
        <v>35330</v>
      </c>
      <c r="AY10" s="26">
        <v>35330</v>
      </c>
      <c r="AZ10" s="26">
        <v>35330</v>
      </c>
    </row>
    <row r="11" spans="1:52" s="23" customFormat="1">
      <c r="A11" s="23" t="s">
        <v>37</v>
      </c>
      <c r="B11" s="25" t="s">
        <v>42</v>
      </c>
      <c r="C11" s="26">
        <v>21748</v>
      </c>
      <c r="D11" s="26">
        <v>22330</v>
      </c>
      <c r="E11" s="26">
        <v>22547</v>
      </c>
      <c r="F11" s="26">
        <v>22781</v>
      </c>
      <c r="G11" s="26">
        <v>22987</v>
      </c>
      <c r="H11" s="26">
        <v>23336</v>
      </c>
      <c r="I11" s="26">
        <v>23720</v>
      </c>
      <c r="J11" s="26">
        <v>23945</v>
      </c>
      <c r="K11" s="26">
        <v>24333</v>
      </c>
      <c r="L11" s="26">
        <v>24701</v>
      </c>
      <c r="M11" s="26">
        <v>25078</v>
      </c>
      <c r="N11" s="26">
        <v>25462</v>
      </c>
      <c r="O11" s="26">
        <v>25854</v>
      </c>
      <c r="P11" s="26">
        <v>26233</v>
      </c>
      <c r="Q11" s="26">
        <v>26605</v>
      </c>
      <c r="R11" s="26">
        <v>27003</v>
      </c>
      <c r="S11" s="26">
        <v>27415</v>
      </c>
      <c r="T11" s="26">
        <v>27825</v>
      </c>
      <c r="U11" s="26">
        <v>28232</v>
      </c>
      <c r="V11" s="26">
        <v>28638</v>
      </c>
      <c r="W11" s="26">
        <v>29044</v>
      </c>
      <c r="X11" s="26">
        <v>29468</v>
      </c>
      <c r="Y11" s="26">
        <v>29891</v>
      </c>
      <c r="Z11" s="26">
        <v>30313</v>
      </c>
      <c r="AA11" s="26">
        <v>30734</v>
      </c>
      <c r="AB11" s="26">
        <v>31155</v>
      </c>
      <c r="AC11" s="26">
        <v>31575</v>
      </c>
      <c r="AD11" s="26">
        <v>31994</v>
      </c>
      <c r="AE11" s="26">
        <v>32413</v>
      </c>
      <c r="AF11" s="26">
        <v>32831</v>
      </c>
      <c r="AG11" s="26">
        <v>33249</v>
      </c>
      <c r="AH11" s="26">
        <v>33666</v>
      </c>
      <c r="AI11" s="26">
        <v>34083</v>
      </c>
      <c r="AJ11" s="26">
        <v>34499</v>
      </c>
      <c r="AK11" s="26">
        <v>34915</v>
      </c>
      <c r="AL11" s="26">
        <v>35330</v>
      </c>
      <c r="AM11" s="26">
        <v>35330</v>
      </c>
      <c r="AN11" s="26">
        <v>35330</v>
      </c>
      <c r="AO11" s="26">
        <v>35330</v>
      </c>
      <c r="AP11" s="26">
        <v>35330</v>
      </c>
      <c r="AQ11" s="26">
        <v>35330</v>
      </c>
      <c r="AR11" s="26">
        <v>35330</v>
      </c>
      <c r="AS11" s="26">
        <v>35330</v>
      </c>
      <c r="AT11" s="26">
        <v>35330</v>
      </c>
      <c r="AU11" s="26">
        <v>35330</v>
      </c>
      <c r="AV11" s="26">
        <v>35330</v>
      </c>
      <c r="AW11" s="26">
        <v>35330</v>
      </c>
      <c r="AX11" s="26">
        <v>35330</v>
      </c>
      <c r="AY11" s="26">
        <v>35330</v>
      </c>
      <c r="AZ11" s="26">
        <v>35330</v>
      </c>
    </row>
    <row r="12" spans="1:52" s="23" customFormat="1">
      <c r="A12" s="23" t="s">
        <v>38</v>
      </c>
      <c r="B12" s="23" t="s">
        <v>38</v>
      </c>
      <c r="C12" s="26">
        <v>21748</v>
      </c>
      <c r="D12" s="26">
        <v>22330</v>
      </c>
      <c r="E12" s="26">
        <v>22547</v>
      </c>
      <c r="F12" s="26">
        <v>22781</v>
      </c>
      <c r="G12" s="26">
        <v>22987</v>
      </c>
      <c r="H12" s="26">
        <v>23336</v>
      </c>
      <c r="I12" s="26">
        <v>23720</v>
      </c>
      <c r="J12" s="26">
        <v>23945</v>
      </c>
      <c r="K12" s="26">
        <v>24333</v>
      </c>
      <c r="L12" s="26">
        <v>24701</v>
      </c>
      <c r="M12" s="26">
        <v>25078</v>
      </c>
      <c r="N12" s="26">
        <v>25462</v>
      </c>
      <c r="O12" s="26">
        <v>25854</v>
      </c>
      <c r="P12" s="26">
        <v>26233</v>
      </c>
      <c r="Q12" s="26">
        <v>26605</v>
      </c>
      <c r="R12" s="26">
        <v>27003</v>
      </c>
      <c r="S12" s="26">
        <v>27415</v>
      </c>
      <c r="T12" s="26">
        <v>27825</v>
      </c>
      <c r="U12" s="26">
        <v>28232</v>
      </c>
      <c r="V12" s="26">
        <v>28638</v>
      </c>
      <c r="W12" s="26">
        <v>29044</v>
      </c>
      <c r="X12" s="26">
        <v>29468</v>
      </c>
      <c r="Y12" s="26">
        <v>29891</v>
      </c>
      <c r="Z12" s="26">
        <v>30313</v>
      </c>
      <c r="AA12" s="26">
        <v>30734</v>
      </c>
      <c r="AB12" s="26">
        <v>31155</v>
      </c>
      <c r="AC12" s="26">
        <v>31575</v>
      </c>
      <c r="AD12" s="26">
        <v>31994</v>
      </c>
      <c r="AE12" s="26">
        <v>32413</v>
      </c>
      <c r="AF12" s="26">
        <v>32831</v>
      </c>
      <c r="AG12" s="26">
        <v>33249</v>
      </c>
      <c r="AH12" s="26">
        <v>33666</v>
      </c>
      <c r="AI12" s="26">
        <v>34083</v>
      </c>
      <c r="AJ12" s="26">
        <v>34499</v>
      </c>
      <c r="AK12" s="26">
        <v>34915</v>
      </c>
      <c r="AL12" s="26">
        <v>35330</v>
      </c>
      <c r="AM12" s="26">
        <v>35330</v>
      </c>
      <c r="AN12" s="26">
        <v>35330</v>
      </c>
      <c r="AO12" s="26">
        <v>35330</v>
      </c>
      <c r="AP12" s="26">
        <v>35330</v>
      </c>
      <c r="AQ12" s="26">
        <v>35330</v>
      </c>
      <c r="AR12" s="26">
        <v>35330</v>
      </c>
      <c r="AS12" s="26">
        <v>35330</v>
      </c>
      <c r="AT12" s="26">
        <v>35330</v>
      </c>
      <c r="AU12" s="26">
        <v>35330</v>
      </c>
      <c r="AV12" s="26">
        <v>35330</v>
      </c>
      <c r="AW12" s="26">
        <v>35330</v>
      </c>
      <c r="AX12" s="26">
        <v>35330</v>
      </c>
      <c r="AY12" s="26">
        <v>35330</v>
      </c>
      <c r="AZ12" s="26">
        <v>35330</v>
      </c>
    </row>
    <row r="13" spans="1:52" s="23" customFormat="1">
      <c r="A13" s="23" t="s">
        <v>39</v>
      </c>
      <c r="B13" s="23" t="s">
        <v>39</v>
      </c>
      <c r="C13" s="26">
        <v>21748</v>
      </c>
      <c r="D13" s="26">
        <v>22330</v>
      </c>
      <c r="E13" s="26">
        <v>22547</v>
      </c>
      <c r="F13" s="26">
        <v>22781</v>
      </c>
      <c r="G13" s="26">
        <v>22987</v>
      </c>
      <c r="H13" s="26">
        <v>23336</v>
      </c>
      <c r="I13" s="26">
        <v>23720</v>
      </c>
      <c r="J13" s="26">
        <v>23945</v>
      </c>
      <c r="K13" s="26">
        <v>24333</v>
      </c>
      <c r="L13" s="26">
        <v>24701</v>
      </c>
      <c r="M13" s="26">
        <v>25078</v>
      </c>
      <c r="N13" s="26">
        <v>25462</v>
      </c>
      <c r="O13" s="26">
        <v>25854</v>
      </c>
      <c r="P13" s="26">
        <v>26233</v>
      </c>
      <c r="Q13" s="26">
        <v>26605</v>
      </c>
      <c r="R13" s="26">
        <v>27003</v>
      </c>
      <c r="S13" s="26">
        <v>27415</v>
      </c>
      <c r="T13" s="26">
        <v>27825</v>
      </c>
      <c r="U13" s="26">
        <v>28232</v>
      </c>
      <c r="V13" s="26">
        <v>28638</v>
      </c>
      <c r="W13" s="26">
        <v>29044</v>
      </c>
      <c r="X13" s="26">
        <v>29468</v>
      </c>
      <c r="Y13" s="26">
        <v>29891</v>
      </c>
      <c r="Z13" s="26">
        <v>30313</v>
      </c>
      <c r="AA13" s="26">
        <v>30734</v>
      </c>
      <c r="AB13" s="26">
        <v>31155</v>
      </c>
      <c r="AC13" s="26">
        <v>31575</v>
      </c>
      <c r="AD13" s="26">
        <v>31994</v>
      </c>
      <c r="AE13" s="26">
        <v>32413</v>
      </c>
      <c r="AF13" s="26">
        <v>32831</v>
      </c>
      <c r="AG13" s="26">
        <v>33249</v>
      </c>
      <c r="AH13" s="26">
        <v>33666</v>
      </c>
      <c r="AI13" s="26">
        <v>34083</v>
      </c>
      <c r="AJ13" s="26">
        <v>34499</v>
      </c>
      <c r="AK13" s="26">
        <v>34915</v>
      </c>
      <c r="AL13" s="26">
        <v>35330</v>
      </c>
      <c r="AM13" s="26">
        <v>35330</v>
      </c>
      <c r="AN13" s="26">
        <v>35330</v>
      </c>
      <c r="AO13" s="26">
        <v>35330</v>
      </c>
      <c r="AP13" s="26">
        <v>35330</v>
      </c>
      <c r="AQ13" s="26">
        <v>35330</v>
      </c>
      <c r="AR13" s="26">
        <v>35330</v>
      </c>
      <c r="AS13" s="26">
        <v>35330</v>
      </c>
      <c r="AT13" s="26">
        <v>35330</v>
      </c>
      <c r="AU13" s="26">
        <v>35330</v>
      </c>
      <c r="AV13" s="26">
        <v>35330</v>
      </c>
      <c r="AW13" s="26">
        <v>35330</v>
      </c>
      <c r="AX13" s="26">
        <v>35330</v>
      </c>
      <c r="AY13" s="26">
        <v>35330</v>
      </c>
      <c r="AZ13" s="26">
        <v>35330</v>
      </c>
    </row>
    <row r="14" spans="1:52">
      <c r="B14" s="30" t="s">
        <v>76</v>
      </c>
      <c r="C14" s="36">
        <f>C13</f>
        <v>21748</v>
      </c>
      <c r="D14" s="36">
        <f t="shared" ref="D14" si="0">D13</f>
        <v>22330</v>
      </c>
      <c r="E14" s="36">
        <v>22289.091105018953</v>
      </c>
      <c r="F14" s="36">
        <v>22433.496950661221</v>
      </c>
      <c r="G14" s="36">
        <v>22500.170223146812</v>
      </c>
      <c r="H14" s="36">
        <v>22699.525903257552</v>
      </c>
      <c r="I14" s="36">
        <v>22909.550133103061</v>
      </c>
      <c r="J14" s="36">
        <v>23183.100549335504</v>
      </c>
      <c r="K14" s="36">
        <v>23452.52760027449</v>
      </c>
      <c r="L14" s="36">
        <v>23733.393284434263</v>
      </c>
      <c r="M14" s="36">
        <v>24002.645383589494</v>
      </c>
      <c r="N14" s="36">
        <v>24280.4398485663</v>
      </c>
      <c r="O14" s="36">
        <v>24552.073535301366</v>
      </c>
      <c r="P14" s="36">
        <v>24815.647887540719</v>
      </c>
      <c r="Q14" s="36">
        <v>25057.817461936185</v>
      </c>
      <c r="R14" s="36">
        <v>25332.399951533756</v>
      </c>
      <c r="S14" s="36">
        <v>25644.033291490825</v>
      </c>
      <c r="T14" s="36">
        <v>25951.376960000976</v>
      </c>
      <c r="U14" s="36">
        <v>26253.04194325722</v>
      </c>
      <c r="V14" s="36">
        <v>26572.438452466464</v>
      </c>
      <c r="W14" s="36">
        <v>26873.829675335877</v>
      </c>
      <c r="X14" s="36">
        <v>27184.141235642128</v>
      </c>
      <c r="Y14" s="36">
        <v>27506.972899304263</v>
      </c>
      <c r="Z14" s="36">
        <v>27820.641443263423</v>
      </c>
      <c r="AA14" s="36">
        <v>28137.336431960917</v>
      </c>
      <c r="AB14" s="36">
        <v>28466.353482457725</v>
      </c>
      <c r="AC14" s="36">
        <v>28808.951875833292</v>
      </c>
      <c r="AD14" s="36">
        <v>29143.27185945159</v>
      </c>
      <c r="AE14" s="36">
        <v>29474.910638719248</v>
      </c>
      <c r="AF14" s="36">
        <v>29828.574812268969</v>
      </c>
      <c r="AG14" s="36">
        <v>30165.431756489616</v>
      </c>
      <c r="AH14" s="36">
        <v>30515.80464516352</v>
      </c>
      <c r="AI14" s="36">
        <v>30868.528525788111</v>
      </c>
      <c r="AJ14" s="36">
        <v>31259.581816744452</v>
      </c>
      <c r="AK14" s="36">
        <v>31613.240196249273</v>
      </c>
      <c r="AL14" s="36">
        <v>31929.372598211765</v>
      </c>
      <c r="AM14" s="36">
        <f>AL14</f>
        <v>31929.372598211765</v>
      </c>
      <c r="AN14" s="65">
        <f t="shared" ref="AN14:AZ14" si="1">AM14</f>
        <v>31929.372598211765</v>
      </c>
      <c r="AO14" s="65">
        <f t="shared" si="1"/>
        <v>31929.372598211765</v>
      </c>
      <c r="AP14" s="65">
        <f t="shared" si="1"/>
        <v>31929.372598211765</v>
      </c>
      <c r="AQ14" s="65">
        <f t="shared" si="1"/>
        <v>31929.372598211765</v>
      </c>
      <c r="AR14" s="65">
        <f t="shared" si="1"/>
        <v>31929.372598211765</v>
      </c>
      <c r="AS14" s="65">
        <f t="shared" si="1"/>
        <v>31929.372598211765</v>
      </c>
      <c r="AT14" s="65">
        <f t="shared" si="1"/>
        <v>31929.372598211765</v>
      </c>
      <c r="AU14" s="65">
        <f t="shared" si="1"/>
        <v>31929.372598211765</v>
      </c>
      <c r="AV14" s="65">
        <f t="shared" si="1"/>
        <v>31929.372598211765</v>
      </c>
      <c r="AW14" s="65">
        <f t="shared" si="1"/>
        <v>31929.372598211765</v>
      </c>
      <c r="AX14" s="65">
        <f t="shared" si="1"/>
        <v>31929.372598211765</v>
      </c>
      <c r="AY14" s="65">
        <f t="shared" si="1"/>
        <v>31929.372598211765</v>
      </c>
      <c r="AZ14" s="65">
        <f t="shared" si="1"/>
        <v>31929.372598211765</v>
      </c>
    </row>
    <row r="16" spans="1:52" s="35" customFormat="1"/>
    <row r="17" spans="1:52" s="35" customFormat="1"/>
    <row r="18" spans="1:52" s="23" customFormat="1" ht="43.2">
      <c r="A18" s="22" t="s">
        <v>58</v>
      </c>
      <c r="C18" s="25" t="s">
        <v>40</v>
      </c>
    </row>
    <row r="19" spans="1:52" s="23" customFormat="1">
      <c r="A19" s="24"/>
      <c r="C19" s="25">
        <v>2013</v>
      </c>
      <c r="D19" s="25">
        <v>2014</v>
      </c>
      <c r="E19" s="25">
        <v>2015</v>
      </c>
      <c r="F19" s="25">
        <v>2016</v>
      </c>
      <c r="G19" s="25">
        <v>2017</v>
      </c>
      <c r="H19" s="25">
        <v>2018</v>
      </c>
      <c r="I19" s="25">
        <v>2019</v>
      </c>
      <c r="J19" s="25">
        <v>2020</v>
      </c>
      <c r="K19" s="25">
        <v>2021</v>
      </c>
      <c r="L19" s="25">
        <v>2022</v>
      </c>
      <c r="M19" s="25">
        <v>2023</v>
      </c>
      <c r="N19" s="25">
        <v>2024</v>
      </c>
      <c r="O19" s="25">
        <v>2025</v>
      </c>
      <c r="P19" s="25">
        <v>2026</v>
      </c>
      <c r="Q19" s="25">
        <v>2027</v>
      </c>
      <c r="R19" s="25">
        <v>2028</v>
      </c>
      <c r="S19" s="25">
        <v>2029</v>
      </c>
      <c r="T19" s="25">
        <v>2030</v>
      </c>
      <c r="U19" s="25">
        <v>2031</v>
      </c>
      <c r="V19" s="25">
        <v>2032</v>
      </c>
      <c r="W19" s="25">
        <v>2033</v>
      </c>
      <c r="X19" s="25">
        <v>2034</v>
      </c>
      <c r="Y19" s="25">
        <v>2035</v>
      </c>
      <c r="Z19" s="25">
        <v>2036</v>
      </c>
      <c r="AA19" s="25">
        <v>2037</v>
      </c>
      <c r="AB19" s="25">
        <v>2038</v>
      </c>
      <c r="AC19" s="25">
        <v>2039</v>
      </c>
      <c r="AD19" s="25">
        <v>2040</v>
      </c>
      <c r="AE19" s="25">
        <v>2041</v>
      </c>
      <c r="AF19" s="25">
        <v>2042</v>
      </c>
      <c r="AG19" s="25">
        <v>2043</v>
      </c>
      <c r="AH19" s="25">
        <v>2044</v>
      </c>
      <c r="AI19" s="25">
        <v>2045</v>
      </c>
      <c r="AJ19" s="25">
        <v>2046</v>
      </c>
      <c r="AK19" s="25">
        <v>2047</v>
      </c>
      <c r="AL19" s="25">
        <v>2048</v>
      </c>
      <c r="AM19" s="25">
        <v>2049</v>
      </c>
      <c r="AN19" s="25">
        <v>2050</v>
      </c>
      <c r="AO19" s="25">
        <v>2051</v>
      </c>
      <c r="AP19" s="25">
        <v>2052</v>
      </c>
      <c r="AQ19" s="25">
        <v>2053</v>
      </c>
      <c r="AR19" s="25">
        <v>2054</v>
      </c>
      <c r="AS19" s="25">
        <v>2055</v>
      </c>
      <c r="AT19" s="25">
        <v>2056</v>
      </c>
      <c r="AU19" s="25">
        <v>2057</v>
      </c>
      <c r="AV19" s="25">
        <v>2058</v>
      </c>
      <c r="AW19" s="25">
        <v>2059</v>
      </c>
      <c r="AX19" s="25">
        <v>2060</v>
      </c>
      <c r="AY19" s="25">
        <v>2061</v>
      </c>
      <c r="AZ19" s="25">
        <v>2062</v>
      </c>
    </row>
    <row r="20" spans="1:52" s="23" customFormat="1">
      <c r="A20" s="23" t="s">
        <v>33</v>
      </c>
      <c r="B20" s="23" t="s">
        <v>33</v>
      </c>
      <c r="C20" s="38">
        <v>1330.9</v>
      </c>
      <c r="D20" s="38">
        <v>1360.89</v>
      </c>
      <c r="E20" s="38">
        <v>1373.68</v>
      </c>
      <c r="F20" s="38">
        <v>1389.71</v>
      </c>
      <c r="G20" s="38">
        <v>1403.71</v>
      </c>
      <c r="H20" s="38">
        <v>1424.3</v>
      </c>
      <c r="I20" s="38">
        <v>1446.83</v>
      </c>
      <c r="J20" s="38">
        <v>1461.82</v>
      </c>
      <c r="K20" s="38">
        <v>1484.57</v>
      </c>
      <c r="L20" s="38">
        <v>1506.29</v>
      </c>
      <c r="M20" s="38">
        <v>1528.52</v>
      </c>
      <c r="N20" s="38">
        <v>1551.63</v>
      </c>
      <c r="O20" s="38">
        <v>1575.36</v>
      </c>
      <c r="P20" s="38">
        <v>1598.08</v>
      </c>
      <c r="Q20" s="38">
        <v>1620.51</v>
      </c>
      <c r="R20" s="38">
        <v>1644.11</v>
      </c>
      <c r="S20" s="38">
        <v>1668.56</v>
      </c>
      <c r="T20" s="38">
        <v>1692.91</v>
      </c>
      <c r="U20" s="38">
        <v>1716.96</v>
      </c>
      <c r="V20" s="38">
        <v>1741.06</v>
      </c>
      <c r="W20" s="38">
        <v>1765.41</v>
      </c>
      <c r="X20" s="38">
        <v>1789.53</v>
      </c>
      <c r="Y20" s="38">
        <v>1813.68</v>
      </c>
      <c r="Z20" s="38">
        <v>1837.9</v>
      </c>
      <c r="AA20" s="38">
        <v>1862.11</v>
      </c>
      <c r="AB20" s="38">
        <v>1886.26</v>
      </c>
      <c r="AC20" s="38">
        <v>1910.46</v>
      </c>
      <c r="AD20" s="38">
        <v>1934.65</v>
      </c>
      <c r="AE20" s="38">
        <v>1958.83</v>
      </c>
      <c r="AF20" s="38">
        <v>1983.01</v>
      </c>
      <c r="AG20" s="38">
        <v>2007.21</v>
      </c>
      <c r="AH20" s="38">
        <v>2031.39</v>
      </c>
      <c r="AI20" s="38">
        <v>2055.58</v>
      </c>
      <c r="AJ20" s="38">
        <v>2079.77</v>
      </c>
      <c r="AK20" s="38">
        <v>2103.9499999999998</v>
      </c>
      <c r="AL20" s="38">
        <v>2128.14</v>
      </c>
      <c r="AM20" s="38">
        <v>2128.14</v>
      </c>
      <c r="AN20" s="38">
        <v>2128.14</v>
      </c>
      <c r="AO20" s="38">
        <v>2128.14</v>
      </c>
      <c r="AP20" s="38">
        <v>2128.14</v>
      </c>
      <c r="AQ20" s="38">
        <v>2128.14</v>
      </c>
      <c r="AR20" s="38">
        <v>2128.14</v>
      </c>
      <c r="AS20" s="38">
        <v>2128.14</v>
      </c>
      <c r="AT20" s="38">
        <v>2128.14</v>
      </c>
      <c r="AU20" s="38">
        <v>2128.14</v>
      </c>
      <c r="AV20" s="38">
        <v>2128.14</v>
      </c>
      <c r="AW20" s="38">
        <v>2128.14</v>
      </c>
      <c r="AX20" s="38">
        <v>2128.14</v>
      </c>
      <c r="AY20" s="38">
        <v>2128.14</v>
      </c>
      <c r="AZ20" s="38">
        <v>2128.14</v>
      </c>
    </row>
    <row r="21" spans="1:52" s="23" customFormat="1">
      <c r="A21" s="23" t="s">
        <v>34</v>
      </c>
      <c r="B21" s="23" t="s">
        <v>34</v>
      </c>
      <c r="C21" s="38">
        <v>1330.9</v>
      </c>
      <c r="D21" s="38">
        <v>1360.89</v>
      </c>
      <c r="E21" s="38">
        <v>1373.68</v>
      </c>
      <c r="F21" s="38">
        <v>1389.71</v>
      </c>
      <c r="G21" s="38">
        <v>1403.71</v>
      </c>
      <c r="H21" s="38">
        <v>1424.3</v>
      </c>
      <c r="I21" s="38">
        <v>1446.83</v>
      </c>
      <c r="J21" s="38">
        <v>1461.82</v>
      </c>
      <c r="K21" s="38">
        <v>1484.57</v>
      </c>
      <c r="L21" s="38">
        <v>1506.29</v>
      </c>
      <c r="M21" s="38">
        <v>1528.52</v>
      </c>
      <c r="N21" s="38">
        <v>1551.63</v>
      </c>
      <c r="O21" s="38">
        <v>1575.36</v>
      </c>
      <c r="P21" s="38">
        <v>1598.08</v>
      </c>
      <c r="Q21" s="38">
        <v>1620.51</v>
      </c>
      <c r="R21" s="38">
        <v>1644.11</v>
      </c>
      <c r="S21" s="38">
        <v>1668.56</v>
      </c>
      <c r="T21" s="38">
        <v>1692.91</v>
      </c>
      <c r="U21" s="38">
        <v>1716.96</v>
      </c>
      <c r="V21" s="38">
        <v>1741.06</v>
      </c>
      <c r="W21" s="38">
        <v>1765.41</v>
      </c>
      <c r="X21" s="38">
        <v>1789.53</v>
      </c>
      <c r="Y21" s="38">
        <v>1813.68</v>
      </c>
      <c r="Z21" s="38">
        <v>1837.9</v>
      </c>
      <c r="AA21" s="38">
        <v>1862.11</v>
      </c>
      <c r="AB21" s="38">
        <v>1886.26</v>
      </c>
      <c r="AC21" s="38">
        <v>1910.46</v>
      </c>
      <c r="AD21" s="38">
        <v>1934.65</v>
      </c>
      <c r="AE21" s="38">
        <v>1958.83</v>
      </c>
      <c r="AF21" s="38">
        <v>1983.01</v>
      </c>
      <c r="AG21" s="38">
        <v>2007.21</v>
      </c>
      <c r="AH21" s="38">
        <v>2031.39</v>
      </c>
      <c r="AI21" s="38">
        <v>2055.58</v>
      </c>
      <c r="AJ21" s="38">
        <v>2079.77</v>
      </c>
      <c r="AK21" s="38">
        <v>2103.9499999999998</v>
      </c>
      <c r="AL21" s="38">
        <v>2128.14</v>
      </c>
      <c r="AM21" s="38">
        <v>2128.14</v>
      </c>
      <c r="AN21" s="38">
        <v>2128.14</v>
      </c>
      <c r="AO21" s="38">
        <v>2128.14</v>
      </c>
      <c r="AP21" s="38">
        <v>2128.14</v>
      </c>
      <c r="AQ21" s="38">
        <v>2128.14</v>
      </c>
      <c r="AR21" s="38">
        <v>2128.14</v>
      </c>
      <c r="AS21" s="38">
        <v>2128.14</v>
      </c>
      <c r="AT21" s="38">
        <v>2128.14</v>
      </c>
      <c r="AU21" s="38">
        <v>2128.14</v>
      </c>
      <c r="AV21" s="38">
        <v>2128.14</v>
      </c>
      <c r="AW21" s="38">
        <v>2128.14</v>
      </c>
      <c r="AX21" s="38">
        <v>2128.14</v>
      </c>
      <c r="AY21" s="38">
        <v>2128.14</v>
      </c>
      <c r="AZ21" s="38">
        <v>2128.14</v>
      </c>
    </row>
    <row r="22" spans="1:52" s="23" customFormat="1">
      <c r="A22" s="23" t="s">
        <v>22</v>
      </c>
      <c r="B22" s="23" t="s">
        <v>22</v>
      </c>
      <c r="C22" s="38">
        <v>1330.9</v>
      </c>
      <c r="D22" s="38">
        <v>1360.89</v>
      </c>
      <c r="E22" s="38">
        <v>1373.68</v>
      </c>
      <c r="F22" s="38">
        <v>1389.71</v>
      </c>
      <c r="G22" s="38">
        <v>1403.71</v>
      </c>
      <c r="H22" s="38">
        <v>1424.3</v>
      </c>
      <c r="I22" s="38">
        <v>1446.83</v>
      </c>
      <c r="J22" s="38">
        <v>1461.82</v>
      </c>
      <c r="K22" s="38">
        <v>1484.57</v>
      </c>
      <c r="L22" s="38">
        <v>1506.29</v>
      </c>
      <c r="M22" s="38">
        <v>1528.52</v>
      </c>
      <c r="N22" s="38">
        <v>1551.63</v>
      </c>
      <c r="O22" s="38">
        <v>1575.36</v>
      </c>
      <c r="P22" s="38">
        <v>1598.08</v>
      </c>
      <c r="Q22" s="38">
        <v>1620.51</v>
      </c>
      <c r="R22" s="38">
        <v>1644.11</v>
      </c>
      <c r="S22" s="38">
        <v>1668.56</v>
      </c>
      <c r="T22" s="38">
        <v>1692.91</v>
      </c>
      <c r="U22" s="38">
        <v>1716.96</v>
      </c>
      <c r="V22" s="38">
        <v>1741.06</v>
      </c>
      <c r="W22" s="38">
        <v>1765.41</v>
      </c>
      <c r="X22" s="38">
        <v>1789.53</v>
      </c>
      <c r="Y22" s="38">
        <v>1813.68</v>
      </c>
      <c r="Z22" s="38">
        <v>1837.9</v>
      </c>
      <c r="AA22" s="38">
        <v>1862.11</v>
      </c>
      <c r="AB22" s="38">
        <v>1886.26</v>
      </c>
      <c r="AC22" s="38">
        <v>1910.46</v>
      </c>
      <c r="AD22" s="38">
        <v>1934.65</v>
      </c>
      <c r="AE22" s="38">
        <v>1958.83</v>
      </c>
      <c r="AF22" s="38">
        <v>1983.01</v>
      </c>
      <c r="AG22" s="38">
        <v>2007.21</v>
      </c>
      <c r="AH22" s="38">
        <v>2031.39</v>
      </c>
      <c r="AI22" s="38">
        <v>2055.58</v>
      </c>
      <c r="AJ22" s="38">
        <v>2079.77</v>
      </c>
      <c r="AK22" s="38">
        <v>2103.9499999999998</v>
      </c>
      <c r="AL22" s="38">
        <v>2128.14</v>
      </c>
      <c r="AM22" s="38">
        <v>2128.14</v>
      </c>
      <c r="AN22" s="38">
        <v>2128.14</v>
      </c>
      <c r="AO22" s="38">
        <v>2128.14</v>
      </c>
      <c r="AP22" s="38">
        <v>2128.14</v>
      </c>
      <c r="AQ22" s="38">
        <v>2128.14</v>
      </c>
      <c r="AR22" s="38">
        <v>2128.14</v>
      </c>
      <c r="AS22" s="38">
        <v>2128.14</v>
      </c>
      <c r="AT22" s="38">
        <v>2128.14</v>
      </c>
      <c r="AU22" s="38">
        <v>2128.14</v>
      </c>
      <c r="AV22" s="38">
        <v>2128.14</v>
      </c>
      <c r="AW22" s="38">
        <v>2128.14</v>
      </c>
      <c r="AX22" s="38">
        <v>2128.14</v>
      </c>
      <c r="AY22" s="38">
        <v>2128.14</v>
      </c>
      <c r="AZ22" s="38">
        <v>2128.14</v>
      </c>
    </row>
    <row r="23" spans="1:52" s="23" customFormat="1">
      <c r="A23" s="23" t="s">
        <v>35</v>
      </c>
      <c r="B23" s="23" t="s">
        <v>35</v>
      </c>
      <c r="C23" s="38">
        <v>1330.9</v>
      </c>
      <c r="D23" s="38">
        <v>1360.89</v>
      </c>
      <c r="E23" s="38">
        <v>1373.68</v>
      </c>
      <c r="F23" s="38">
        <v>1389.71</v>
      </c>
      <c r="G23" s="38">
        <v>1403.71</v>
      </c>
      <c r="H23" s="38">
        <v>1424.3</v>
      </c>
      <c r="I23" s="38">
        <v>1446.83</v>
      </c>
      <c r="J23" s="38">
        <v>1461.82</v>
      </c>
      <c r="K23" s="38">
        <v>1484.57</v>
      </c>
      <c r="L23" s="38">
        <v>1506.29</v>
      </c>
      <c r="M23" s="38">
        <v>1528.52</v>
      </c>
      <c r="N23" s="38">
        <v>1551.63</v>
      </c>
      <c r="O23" s="38">
        <v>1575.36</v>
      </c>
      <c r="P23" s="38">
        <v>1598.08</v>
      </c>
      <c r="Q23" s="38">
        <v>1620.51</v>
      </c>
      <c r="R23" s="38">
        <v>1644.11</v>
      </c>
      <c r="S23" s="38">
        <v>1668.56</v>
      </c>
      <c r="T23" s="38">
        <v>1692.91</v>
      </c>
      <c r="U23" s="38">
        <v>1716.96</v>
      </c>
      <c r="V23" s="38">
        <v>1741.06</v>
      </c>
      <c r="W23" s="38">
        <v>1765.41</v>
      </c>
      <c r="X23" s="38">
        <v>1789.53</v>
      </c>
      <c r="Y23" s="38">
        <v>1813.68</v>
      </c>
      <c r="Z23" s="38">
        <v>1837.9</v>
      </c>
      <c r="AA23" s="38">
        <v>1862.11</v>
      </c>
      <c r="AB23" s="38">
        <v>1886.26</v>
      </c>
      <c r="AC23" s="38">
        <v>1910.46</v>
      </c>
      <c r="AD23" s="38">
        <v>1934.65</v>
      </c>
      <c r="AE23" s="38">
        <v>1958.83</v>
      </c>
      <c r="AF23" s="38">
        <v>1983.01</v>
      </c>
      <c r="AG23" s="38">
        <v>2007.21</v>
      </c>
      <c r="AH23" s="38">
        <v>2031.39</v>
      </c>
      <c r="AI23" s="38">
        <v>2055.58</v>
      </c>
      <c r="AJ23" s="38">
        <v>2079.77</v>
      </c>
      <c r="AK23" s="38">
        <v>2103.9499999999998</v>
      </c>
      <c r="AL23" s="38">
        <v>2128.14</v>
      </c>
      <c r="AM23" s="38">
        <v>2128.14</v>
      </c>
      <c r="AN23" s="38">
        <v>2128.14</v>
      </c>
      <c r="AO23" s="38">
        <v>2128.14</v>
      </c>
      <c r="AP23" s="38">
        <v>2128.14</v>
      </c>
      <c r="AQ23" s="38">
        <v>2128.14</v>
      </c>
      <c r="AR23" s="38">
        <v>2128.14</v>
      </c>
      <c r="AS23" s="38">
        <v>2128.14</v>
      </c>
      <c r="AT23" s="38">
        <v>2128.14</v>
      </c>
      <c r="AU23" s="38">
        <v>2128.14</v>
      </c>
      <c r="AV23" s="38">
        <v>2128.14</v>
      </c>
      <c r="AW23" s="38">
        <v>2128.14</v>
      </c>
      <c r="AX23" s="38">
        <v>2128.14</v>
      </c>
      <c r="AY23" s="38">
        <v>2128.14</v>
      </c>
      <c r="AZ23" s="38">
        <v>2128.14</v>
      </c>
    </row>
    <row r="24" spans="1:52" s="23" customFormat="1">
      <c r="A24" s="23" t="s">
        <v>36</v>
      </c>
      <c r="B24" s="23" t="s">
        <v>36</v>
      </c>
      <c r="C24" s="38">
        <v>1330.9</v>
      </c>
      <c r="D24" s="38">
        <v>1360.89</v>
      </c>
      <c r="E24" s="38">
        <v>1373.68</v>
      </c>
      <c r="F24" s="38">
        <v>1389.71</v>
      </c>
      <c r="G24" s="38">
        <v>1403.71</v>
      </c>
      <c r="H24" s="38">
        <v>1424.3</v>
      </c>
      <c r="I24" s="38">
        <v>1446.83</v>
      </c>
      <c r="J24" s="38">
        <v>1461.82</v>
      </c>
      <c r="K24" s="38">
        <v>1484.57</v>
      </c>
      <c r="L24" s="38">
        <v>1506.29</v>
      </c>
      <c r="M24" s="38">
        <v>1528.52</v>
      </c>
      <c r="N24" s="38">
        <v>1551.63</v>
      </c>
      <c r="O24" s="38">
        <v>1575.36</v>
      </c>
      <c r="P24" s="38">
        <v>1598.08</v>
      </c>
      <c r="Q24" s="38">
        <v>1620.51</v>
      </c>
      <c r="R24" s="38">
        <v>1644.11</v>
      </c>
      <c r="S24" s="38">
        <v>1668.56</v>
      </c>
      <c r="T24" s="38">
        <v>1692.91</v>
      </c>
      <c r="U24" s="38">
        <v>1716.96</v>
      </c>
      <c r="V24" s="38">
        <v>1741.06</v>
      </c>
      <c r="W24" s="38">
        <v>1765.41</v>
      </c>
      <c r="X24" s="38">
        <v>1789.53</v>
      </c>
      <c r="Y24" s="38">
        <v>1813.68</v>
      </c>
      <c r="Z24" s="38">
        <v>1837.9</v>
      </c>
      <c r="AA24" s="38">
        <v>1862.11</v>
      </c>
      <c r="AB24" s="38">
        <v>1886.26</v>
      </c>
      <c r="AC24" s="38">
        <v>1910.46</v>
      </c>
      <c r="AD24" s="38">
        <v>1934.65</v>
      </c>
      <c r="AE24" s="38">
        <v>1958.83</v>
      </c>
      <c r="AF24" s="38">
        <v>1983.01</v>
      </c>
      <c r="AG24" s="38">
        <v>2007.21</v>
      </c>
      <c r="AH24" s="38">
        <v>2031.39</v>
      </c>
      <c r="AI24" s="38">
        <v>2055.58</v>
      </c>
      <c r="AJ24" s="38">
        <v>2079.77</v>
      </c>
      <c r="AK24" s="38">
        <v>2103.9499999999998</v>
      </c>
      <c r="AL24" s="38">
        <v>2128.14</v>
      </c>
      <c r="AM24" s="38">
        <v>2128.14</v>
      </c>
      <c r="AN24" s="38">
        <v>2128.14</v>
      </c>
      <c r="AO24" s="38">
        <v>2128.14</v>
      </c>
      <c r="AP24" s="38">
        <v>2128.14</v>
      </c>
      <c r="AQ24" s="38">
        <v>2128.14</v>
      </c>
      <c r="AR24" s="38">
        <v>2128.14</v>
      </c>
      <c r="AS24" s="38">
        <v>2128.14</v>
      </c>
      <c r="AT24" s="38">
        <v>2128.14</v>
      </c>
      <c r="AU24" s="38">
        <v>2128.14</v>
      </c>
      <c r="AV24" s="38">
        <v>2128.14</v>
      </c>
      <c r="AW24" s="38">
        <v>2128.14</v>
      </c>
      <c r="AX24" s="38">
        <v>2128.14</v>
      </c>
      <c r="AY24" s="38">
        <v>2128.14</v>
      </c>
      <c r="AZ24" s="38">
        <v>2128.14</v>
      </c>
    </row>
    <row r="25" spans="1:52" s="23" customFormat="1">
      <c r="A25" s="23" t="s">
        <v>37</v>
      </c>
      <c r="B25" s="25" t="s">
        <v>42</v>
      </c>
      <c r="C25" s="38">
        <v>1330.9</v>
      </c>
      <c r="D25" s="38">
        <v>1360.89</v>
      </c>
      <c r="E25" s="38">
        <v>1373.68</v>
      </c>
      <c r="F25" s="38">
        <v>1389.71</v>
      </c>
      <c r="G25" s="38">
        <v>1403.71</v>
      </c>
      <c r="H25" s="38">
        <v>1424.3</v>
      </c>
      <c r="I25" s="38">
        <v>1446.83</v>
      </c>
      <c r="J25" s="38">
        <v>1461.82</v>
      </c>
      <c r="K25" s="38">
        <v>1484.57</v>
      </c>
      <c r="L25" s="38">
        <v>1506.29</v>
      </c>
      <c r="M25" s="38">
        <v>1528.52</v>
      </c>
      <c r="N25" s="38">
        <v>1551.63</v>
      </c>
      <c r="O25" s="38">
        <v>1575.36</v>
      </c>
      <c r="P25" s="38">
        <v>1598.08</v>
      </c>
      <c r="Q25" s="38">
        <v>1620.51</v>
      </c>
      <c r="R25" s="38">
        <v>1644.11</v>
      </c>
      <c r="S25" s="38">
        <v>1668.56</v>
      </c>
      <c r="T25" s="38">
        <v>1692.91</v>
      </c>
      <c r="U25" s="38">
        <v>1716.96</v>
      </c>
      <c r="V25" s="38">
        <v>1741.06</v>
      </c>
      <c r="W25" s="38">
        <v>1765.41</v>
      </c>
      <c r="X25" s="38">
        <v>1789.53</v>
      </c>
      <c r="Y25" s="38">
        <v>1813.68</v>
      </c>
      <c r="Z25" s="38">
        <v>1837.9</v>
      </c>
      <c r="AA25" s="38">
        <v>1862.11</v>
      </c>
      <c r="AB25" s="38">
        <v>1886.26</v>
      </c>
      <c r="AC25" s="38">
        <v>1910.46</v>
      </c>
      <c r="AD25" s="38">
        <v>1934.65</v>
      </c>
      <c r="AE25" s="38">
        <v>1958.83</v>
      </c>
      <c r="AF25" s="38">
        <v>1983.01</v>
      </c>
      <c r="AG25" s="38">
        <v>2007.21</v>
      </c>
      <c r="AH25" s="38">
        <v>2031.39</v>
      </c>
      <c r="AI25" s="38">
        <v>2055.58</v>
      </c>
      <c r="AJ25" s="38">
        <v>2079.77</v>
      </c>
      <c r="AK25" s="38">
        <v>2103.9499999999998</v>
      </c>
      <c r="AL25" s="38">
        <v>2128.14</v>
      </c>
      <c r="AM25" s="38">
        <v>2128.14</v>
      </c>
      <c r="AN25" s="38">
        <v>2128.14</v>
      </c>
      <c r="AO25" s="38">
        <v>2128.14</v>
      </c>
      <c r="AP25" s="38">
        <v>2128.14</v>
      </c>
      <c r="AQ25" s="38">
        <v>2128.14</v>
      </c>
      <c r="AR25" s="38">
        <v>2128.14</v>
      </c>
      <c r="AS25" s="38">
        <v>2128.14</v>
      </c>
      <c r="AT25" s="38">
        <v>2128.14</v>
      </c>
      <c r="AU25" s="38">
        <v>2128.14</v>
      </c>
      <c r="AV25" s="38">
        <v>2128.14</v>
      </c>
      <c r="AW25" s="38">
        <v>2128.14</v>
      </c>
      <c r="AX25" s="38">
        <v>2128.14</v>
      </c>
      <c r="AY25" s="38">
        <v>2128.14</v>
      </c>
      <c r="AZ25" s="38">
        <v>2128.14</v>
      </c>
    </row>
    <row r="26" spans="1:52" s="23" customFormat="1">
      <c r="A26" s="23" t="s">
        <v>38</v>
      </c>
      <c r="B26" s="23" t="s">
        <v>38</v>
      </c>
      <c r="C26" s="38">
        <v>1330.9</v>
      </c>
      <c r="D26" s="38">
        <v>1360.89</v>
      </c>
      <c r="E26" s="38">
        <v>1373.68</v>
      </c>
      <c r="F26" s="38">
        <v>1389.71</v>
      </c>
      <c r="G26" s="38">
        <v>1403.71</v>
      </c>
      <c r="H26" s="38">
        <v>1424.3</v>
      </c>
      <c r="I26" s="38">
        <v>1446.83</v>
      </c>
      <c r="J26" s="38">
        <v>1461.82</v>
      </c>
      <c r="K26" s="38">
        <v>1484.57</v>
      </c>
      <c r="L26" s="38">
        <v>1506.29</v>
      </c>
      <c r="M26" s="38">
        <v>1528.52</v>
      </c>
      <c r="N26" s="38">
        <v>1551.63</v>
      </c>
      <c r="O26" s="38">
        <v>1575.36</v>
      </c>
      <c r="P26" s="38">
        <v>1598.08</v>
      </c>
      <c r="Q26" s="38">
        <v>1620.51</v>
      </c>
      <c r="R26" s="38">
        <v>1644.11</v>
      </c>
      <c r="S26" s="38">
        <v>1668.56</v>
      </c>
      <c r="T26" s="38">
        <v>1692.91</v>
      </c>
      <c r="U26" s="38">
        <v>1716.96</v>
      </c>
      <c r="V26" s="38">
        <v>1741.06</v>
      </c>
      <c r="W26" s="38">
        <v>1765.41</v>
      </c>
      <c r="X26" s="38">
        <v>1789.53</v>
      </c>
      <c r="Y26" s="38">
        <v>1813.68</v>
      </c>
      <c r="Z26" s="38">
        <v>1837.9</v>
      </c>
      <c r="AA26" s="38">
        <v>1862.11</v>
      </c>
      <c r="AB26" s="38">
        <v>1886.26</v>
      </c>
      <c r="AC26" s="38">
        <v>1910.46</v>
      </c>
      <c r="AD26" s="38">
        <v>1934.65</v>
      </c>
      <c r="AE26" s="38">
        <v>1958.83</v>
      </c>
      <c r="AF26" s="38">
        <v>1983.01</v>
      </c>
      <c r="AG26" s="38">
        <v>2007.21</v>
      </c>
      <c r="AH26" s="38">
        <v>2031.39</v>
      </c>
      <c r="AI26" s="38">
        <v>2055.58</v>
      </c>
      <c r="AJ26" s="38">
        <v>2079.77</v>
      </c>
      <c r="AK26" s="38">
        <v>2103.9499999999998</v>
      </c>
      <c r="AL26" s="38">
        <v>2128.14</v>
      </c>
      <c r="AM26" s="38">
        <v>2128.14</v>
      </c>
      <c r="AN26" s="38">
        <v>2128.14</v>
      </c>
      <c r="AO26" s="38">
        <v>2128.14</v>
      </c>
      <c r="AP26" s="38">
        <v>2128.14</v>
      </c>
      <c r="AQ26" s="38">
        <v>2128.14</v>
      </c>
      <c r="AR26" s="38">
        <v>2128.14</v>
      </c>
      <c r="AS26" s="38">
        <v>2128.14</v>
      </c>
      <c r="AT26" s="38">
        <v>2128.14</v>
      </c>
      <c r="AU26" s="38">
        <v>2128.14</v>
      </c>
      <c r="AV26" s="38">
        <v>2128.14</v>
      </c>
      <c r="AW26" s="38">
        <v>2128.14</v>
      </c>
      <c r="AX26" s="38">
        <v>2128.14</v>
      </c>
      <c r="AY26" s="38">
        <v>2128.14</v>
      </c>
      <c r="AZ26" s="38">
        <v>2128.14</v>
      </c>
    </row>
    <row r="27" spans="1:52" s="23" customFormat="1">
      <c r="A27" s="23" t="s">
        <v>39</v>
      </c>
      <c r="B27" s="23" t="s">
        <v>39</v>
      </c>
      <c r="C27" s="38">
        <v>1330.9</v>
      </c>
      <c r="D27" s="38">
        <v>1360.89</v>
      </c>
      <c r="E27" s="38">
        <v>1373.68</v>
      </c>
      <c r="F27" s="38">
        <v>1389.71</v>
      </c>
      <c r="G27" s="38">
        <v>1403.71</v>
      </c>
      <c r="H27" s="38">
        <v>1424.3</v>
      </c>
      <c r="I27" s="38">
        <v>1446.83</v>
      </c>
      <c r="J27" s="38">
        <v>1461.82</v>
      </c>
      <c r="K27" s="38">
        <v>1484.57</v>
      </c>
      <c r="L27" s="38">
        <v>1506.29</v>
      </c>
      <c r="M27" s="38">
        <v>1528.52</v>
      </c>
      <c r="N27" s="38">
        <v>1551.63</v>
      </c>
      <c r="O27" s="38">
        <v>1575.36</v>
      </c>
      <c r="P27" s="38">
        <v>1598.08</v>
      </c>
      <c r="Q27" s="38">
        <v>1620.51</v>
      </c>
      <c r="R27" s="38">
        <v>1644.11</v>
      </c>
      <c r="S27" s="38">
        <v>1668.56</v>
      </c>
      <c r="T27" s="38">
        <v>1692.91</v>
      </c>
      <c r="U27" s="38">
        <v>1716.96</v>
      </c>
      <c r="V27" s="38">
        <v>1741.06</v>
      </c>
      <c r="W27" s="38">
        <v>1765.41</v>
      </c>
      <c r="X27" s="38">
        <v>1789.53</v>
      </c>
      <c r="Y27" s="38">
        <v>1813.68</v>
      </c>
      <c r="Z27" s="38">
        <v>1837.9</v>
      </c>
      <c r="AA27" s="38">
        <v>1862.11</v>
      </c>
      <c r="AB27" s="38">
        <v>1886.26</v>
      </c>
      <c r="AC27" s="38">
        <v>1910.46</v>
      </c>
      <c r="AD27" s="38">
        <v>1934.65</v>
      </c>
      <c r="AE27" s="38">
        <v>1958.83</v>
      </c>
      <c r="AF27" s="38">
        <v>1983.01</v>
      </c>
      <c r="AG27" s="38">
        <v>2007.21</v>
      </c>
      <c r="AH27" s="38">
        <v>2031.39</v>
      </c>
      <c r="AI27" s="38">
        <v>2055.58</v>
      </c>
      <c r="AJ27" s="38">
        <v>2079.77</v>
      </c>
      <c r="AK27" s="38">
        <v>2103.9499999999998</v>
      </c>
      <c r="AL27" s="38">
        <v>2128.14</v>
      </c>
      <c r="AM27" s="38">
        <v>2128.14</v>
      </c>
      <c r="AN27" s="38">
        <v>2128.14</v>
      </c>
      <c r="AO27" s="38">
        <v>2128.14</v>
      </c>
      <c r="AP27" s="38">
        <v>2128.14</v>
      </c>
      <c r="AQ27" s="38">
        <v>2128.14</v>
      </c>
      <c r="AR27" s="38">
        <v>2128.14</v>
      </c>
      <c r="AS27" s="38">
        <v>2128.14</v>
      </c>
      <c r="AT27" s="38">
        <v>2128.14</v>
      </c>
      <c r="AU27" s="38">
        <v>2128.14</v>
      </c>
      <c r="AV27" s="38">
        <v>2128.14</v>
      </c>
      <c r="AW27" s="38">
        <v>2128.14</v>
      </c>
      <c r="AX27" s="38">
        <v>2128.14</v>
      </c>
      <c r="AY27" s="38">
        <v>2128.14</v>
      </c>
      <c r="AZ27" s="38">
        <v>2128.14</v>
      </c>
    </row>
    <row r="28" spans="1:52" s="35" customFormat="1">
      <c r="B28" s="30" t="s">
        <v>76</v>
      </c>
      <c r="C28" s="59">
        <v>1331</v>
      </c>
      <c r="D28" s="59">
        <v>1361</v>
      </c>
      <c r="E28" s="59">
        <v>1374</v>
      </c>
      <c r="F28" s="59">
        <v>1390</v>
      </c>
      <c r="G28" s="59">
        <v>1404</v>
      </c>
      <c r="H28" s="59">
        <v>1424</v>
      </c>
      <c r="I28" s="59">
        <v>1447</v>
      </c>
      <c r="J28" s="59">
        <v>1462</v>
      </c>
      <c r="K28" s="59">
        <v>1485</v>
      </c>
      <c r="L28" s="59">
        <v>1506</v>
      </c>
      <c r="M28" s="59">
        <v>1529</v>
      </c>
      <c r="N28" s="59">
        <v>1552</v>
      </c>
      <c r="O28" s="59">
        <v>1575</v>
      </c>
      <c r="P28" s="59">
        <v>1598</v>
      </c>
      <c r="Q28" s="59">
        <v>1621</v>
      </c>
      <c r="R28" s="59">
        <v>1644</v>
      </c>
      <c r="S28" s="59">
        <v>1669</v>
      </c>
      <c r="T28" s="59">
        <v>1693</v>
      </c>
      <c r="U28" s="59">
        <v>1717</v>
      </c>
      <c r="V28" s="59">
        <v>1741</v>
      </c>
      <c r="W28" s="59">
        <v>1765</v>
      </c>
      <c r="X28" s="59">
        <v>1790</v>
      </c>
      <c r="Y28" s="59">
        <v>1814</v>
      </c>
      <c r="Z28" s="59">
        <v>1838</v>
      </c>
      <c r="AA28" s="59">
        <v>1862</v>
      </c>
      <c r="AB28" s="59">
        <v>1886</v>
      </c>
      <c r="AC28" s="59">
        <v>1910</v>
      </c>
      <c r="AD28" s="59">
        <v>1935</v>
      </c>
      <c r="AE28" s="59">
        <v>1959</v>
      </c>
      <c r="AF28" s="59">
        <v>1983</v>
      </c>
      <c r="AG28" s="59">
        <v>2007</v>
      </c>
      <c r="AH28" s="59">
        <v>2031</v>
      </c>
      <c r="AI28" s="59">
        <v>2056</v>
      </c>
      <c r="AJ28" s="59">
        <v>2080</v>
      </c>
      <c r="AK28" s="59">
        <v>2104</v>
      </c>
      <c r="AL28" s="59">
        <v>2128</v>
      </c>
      <c r="AM28" s="59">
        <v>2128</v>
      </c>
      <c r="AN28" s="59">
        <v>2128</v>
      </c>
      <c r="AO28" s="59">
        <v>2128</v>
      </c>
      <c r="AP28" s="59">
        <v>2128</v>
      </c>
      <c r="AQ28" s="59">
        <v>2128</v>
      </c>
      <c r="AR28" s="59">
        <v>2128</v>
      </c>
      <c r="AS28" s="59">
        <v>2128</v>
      </c>
      <c r="AT28" s="59">
        <v>2128</v>
      </c>
      <c r="AU28" s="59">
        <v>2128</v>
      </c>
      <c r="AV28" s="59">
        <v>2128</v>
      </c>
      <c r="AW28" s="59">
        <v>2128</v>
      </c>
      <c r="AX28" s="59">
        <v>2128</v>
      </c>
      <c r="AY28" s="59">
        <v>2128</v>
      </c>
      <c r="AZ28" s="59">
        <v>2128</v>
      </c>
    </row>
    <row r="29" spans="1:52" s="35" customFormat="1"/>
    <row r="30" spans="1:52" s="23" customFormat="1" ht="28.8">
      <c r="A30" s="22" t="s">
        <v>0</v>
      </c>
      <c r="C30" s="25" t="s">
        <v>40</v>
      </c>
    </row>
    <row r="31" spans="1:52" s="23" customFormat="1">
      <c r="A31" s="24"/>
      <c r="C31" s="25">
        <v>2013</v>
      </c>
      <c r="D31" s="25">
        <v>2014</v>
      </c>
      <c r="E31" s="25">
        <v>2015</v>
      </c>
      <c r="F31" s="25">
        <v>2016</v>
      </c>
      <c r="G31" s="25">
        <v>2017</v>
      </c>
      <c r="H31" s="25">
        <v>2018</v>
      </c>
      <c r="I31" s="25">
        <v>2019</v>
      </c>
      <c r="J31" s="25">
        <v>2020</v>
      </c>
      <c r="K31" s="25">
        <v>2021</v>
      </c>
      <c r="L31" s="25">
        <v>2022</v>
      </c>
      <c r="M31" s="25">
        <v>2023</v>
      </c>
      <c r="N31" s="25">
        <v>2024</v>
      </c>
      <c r="O31" s="25">
        <v>2025</v>
      </c>
      <c r="P31" s="25">
        <v>2026</v>
      </c>
      <c r="Q31" s="25">
        <v>2027</v>
      </c>
      <c r="R31" s="25">
        <v>2028</v>
      </c>
      <c r="S31" s="25">
        <v>2029</v>
      </c>
      <c r="T31" s="25">
        <v>2030</v>
      </c>
      <c r="U31" s="25">
        <v>2031</v>
      </c>
      <c r="V31" s="25">
        <v>2032</v>
      </c>
      <c r="W31" s="25">
        <v>2033</v>
      </c>
      <c r="X31" s="25">
        <v>2034</v>
      </c>
      <c r="Y31" s="25">
        <v>2035</v>
      </c>
      <c r="Z31" s="25">
        <v>2036</v>
      </c>
      <c r="AA31" s="25">
        <v>2037</v>
      </c>
      <c r="AB31" s="25">
        <v>2038</v>
      </c>
      <c r="AC31" s="25">
        <v>2039</v>
      </c>
      <c r="AD31" s="25">
        <v>2040</v>
      </c>
      <c r="AE31" s="25">
        <v>2041</v>
      </c>
      <c r="AF31" s="25">
        <v>2042</v>
      </c>
      <c r="AG31" s="25">
        <v>2043</v>
      </c>
      <c r="AH31" s="25">
        <v>2044</v>
      </c>
      <c r="AI31" s="25">
        <v>2045</v>
      </c>
      <c r="AJ31" s="25">
        <v>2046</v>
      </c>
      <c r="AK31" s="25">
        <v>2047</v>
      </c>
      <c r="AL31" s="25">
        <v>2048</v>
      </c>
      <c r="AM31" s="25">
        <v>2049</v>
      </c>
      <c r="AN31" s="25">
        <v>2050</v>
      </c>
      <c r="AO31" s="25">
        <v>2051</v>
      </c>
      <c r="AP31" s="25">
        <v>2052</v>
      </c>
      <c r="AQ31" s="25">
        <v>2053</v>
      </c>
      <c r="AR31" s="25">
        <v>2054</v>
      </c>
      <c r="AS31" s="25">
        <v>2055</v>
      </c>
      <c r="AT31" s="25">
        <v>2056</v>
      </c>
      <c r="AU31" s="25">
        <v>2057</v>
      </c>
      <c r="AV31" s="25">
        <v>2058</v>
      </c>
      <c r="AW31" s="25">
        <v>2059</v>
      </c>
      <c r="AX31" s="25">
        <v>2060</v>
      </c>
      <c r="AY31" s="25">
        <v>2061</v>
      </c>
      <c r="AZ31" s="25">
        <v>2062</v>
      </c>
    </row>
    <row r="32" spans="1:52" s="23" customFormat="1">
      <c r="A32" s="23" t="s">
        <v>33</v>
      </c>
      <c r="B32" s="23" t="s">
        <v>33</v>
      </c>
      <c r="C32" s="38">
        <v>0</v>
      </c>
      <c r="D32" s="38">
        <v>47.63</v>
      </c>
      <c r="E32" s="38">
        <v>96.81</v>
      </c>
      <c r="F32" s="38">
        <v>148.91999999999999</v>
      </c>
      <c r="G32" s="38">
        <v>203.69</v>
      </c>
      <c r="H32" s="38">
        <v>262.57</v>
      </c>
      <c r="I32" s="38">
        <v>325.45999999999998</v>
      </c>
      <c r="J32" s="38">
        <v>390.2</v>
      </c>
      <c r="K32" s="38">
        <v>460.73</v>
      </c>
      <c r="L32" s="38">
        <v>535.12</v>
      </c>
      <c r="M32" s="38">
        <v>614.02</v>
      </c>
      <c r="N32" s="38">
        <v>697.84</v>
      </c>
      <c r="O32" s="38">
        <v>786.79</v>
      </c>
      <c r="P32" s="38">
        <v>880.26</v>
      </c>
      <c r="Q32" s="38">
        <v>978.75</v>
      </c>
      <c r="R32" s="38">
        <v>1083.3800000000001</v>
      </c>
      <c r="S32" s="38">
        <v>1194.3699999999999</v>
      </c>
      <c r="T32" s="38">
        <v>1311.35</v>
      </c>
      <c r="U32" s="38">
        <v>1434.41</v>
      </c>
      <c r="V32" s="38">
        <v>1564.06</v>
      </c>
      <c r="W32" s="38">
        <v>999.12</v>
      </c>
      <c r="X32" s="38">
        <v>1053.6199999999999</v>
      </c>
      <c r="Y32" s="38">
        <v>1223.17</v>
      </c>
      <c r="Z32" s="38">
        <v>1281.2</v>
      </c>
      <c r="AA32" s="38">
        <v>1308.92</v>
      </c>
      <c r="AB32" s="38">
        <v>1471.43</v>
      </c>
      <c r="AC32" s="38">
        <v>1550.53</v>
      </c>
      <c r="AD32" s="38">
        <v>1596.65</v>
      </c>
      <c r="AE32" s="38">
        <v>1779.24</v>
      </c>
      <c r="AF32" s="38">
        <v>1895.44</v>
      </c>
      <c r="AG32" s="38">
        <v>2039.38</v>
      </c>
      <c r="AH32" s="38">
        <v>2084.8000000000002</v>
      </c>
      <c r="AI32" s="38">
        <v>2256.67</v>
      </c>
      <c r="AJ32" s="38">
        <v>2408.91</v>
      </c>
      <c r="AK32" s="38">
        <v>2539.7199999999998</v>
      </c>
      <c r="AL32" s="38">
        <v>2619.58</v>
      </c>
      <c r="AM32" s="38">
        <v>2627.78</v>
      </c>
      <c r="AN32" s="38">
        <v>2675.1</v>
      </c>
      <c r="AO32" s="38">
        <v>2804.36</v>
      </c>
      <c r="AP32" s="38">
        <v>2874.93</v>
      </c>
      <c r="AQ32" s="38">
        <v>2962.79</v>
      </c>
      <c r="AR32" s="38">
        <v>3096.42</v>
      </c>
      <c r="AS32" s="38">
        <v>3158.44</v>
      </c>
      <c r="AT32" s="38">
        <v>3235.66</v>
      </c>
      <c r="AU32" s="38">
        <v>3308.18</v>
      </c>
      <c r="AV32" s="38">
        <v>3350.49</v>
      </c>
      <c r="AW32" s="38">
        <v>3439.5</v>
      </c>
      <c r="AX32" s="38">
        <v>3524.7</v>
      </c>
      <c r="AY32" s="38">
        <v>3613.8</v>
      </c>
      <c r="AZ32" s="38">
        <v>3753.52</v>
      </c>
    </row>
    <row r="33" spans="1:52" s="23" customFormat="1">
      <c r="A33" s="23" t="s">
        <v>34</v>
      </c>
      <c r="B33" s="23" t="s">
        <v>34</v>
      </c>
      <c r="C33" s="38">
        <v>0</v>
      </c>
      <c r="D33" s="38">
        <v>47.63</v>
      </c>
      <c r="E33" s="38">
        <v>97.74</v>
      </c>
      <c r="F33" s="38">
        <v>150.88</v>
      </c>
      <c r="G33" s="38">
        <v>206.76</v>
      </c>
      <c r="H33" s="38">
        <v>266.88</v>
      </c>
      <c r="I33" s="38">
        <v>331.11</v>
      </c>
      <c r="J33" s="38">
        <v>397.29</v>
      </c>
      <c r="K33" s="38">
        <v>469.43</v>
      </c>
      <c r="L33" s="38">
        <v>545.54999999999995</v>
      </c>
      <c r="M33" s="38">
        <v>626.33000000000004</v>
      </c>
      <c r="N33" s="38">
        <v>712.21</v>
      </c>
      <c r="O33" s="38">
        <v>803.4</v>
      </c>
      <c r="P33" s="38">
        <v>899.28</v>
      </c>
      <c r="Q33" s="38">
        <v>1000.36</v>
      </c>
      <c r="R33" s="38">
        <v>1107.82</v>
      </c>
      <c r="S33" s="38">
        <v>1221.8499999999999</v>
      </c>
      <c r="T33" s="38">
        <v>1342.12</v>
      </c>
      <c r="U33" s="38">
        <v>1468.71</v>
      </c>
      <c r="V33" s="38">
        <v>1602.17</v>
      </c>
      <c r="W33" s="38">
        <v>1053.69</v>
      </c>
      <c r="X33" s="38">
        <v>1065.1199999999999</v>
      </c>
      <c r="Y33" s="38">
        <v>1256.2</v>
      </c>
      <c r="Z33" s="38">
        <v>1314.79</v>
      </c>
      <c r="AA33" s="38">
        <v>1361.73</v>
      </c>
      <c r="AB33" s="38">
        <v>1365.13</v>
      </c>
      <c r="AC33" s="38">
        <v>1494.32</v>
      </c>
      <c r="AD33" s="38">
        <v>1568.09</v>
      </c>
      <c r="AE33" s="38">
        <v>1620.76</v>
      </c>
      <c r="AF33" s="38">
        <v>1773.48</v>
      </c>
      <c r="AG33" s="38">
        <v>1925.21</v>
      </c>
      <c r="AH33" s="38">
        <v>1993.11</v>
      </c>
      <c r="AI33" s="38">
        <v>2019.7</v>
      </c>
      <c r="AJ33" s="38">
        <v>2205.9499999999998</v>
      </c>
      <c r="AK33" s="38">
        <v>2330.9</v>
      </c>
      <c r="AL33" s="38">
        <v>2385.9899999999998</v>
      </c>
      <c r="AM33" s="38">
        <v>2368.7600000000002</v>
      </c>
      <c r="AN33" s="38">
        <v>2406.5700000000002</v>
      </c>
      <c r="AO33" s="38">
        <v>2520.6</v>
      </c>
      <c r="AP33" s="38">
        <v>2569.9899999999998</v>
      </c>
      <c r="AQ33" s="38">
        <v>2577.56</v>
      </c>
      <c r="AR33" s="38">
        <v>2630.06</v>
      </c>
      <c r="AS33" s="38">
        <v>2653.39</v>
      </c>
      <c r="AT33" s="38">
        <v>2690.18</v>
      </c>
      <c r="AU33" s="38">
        <v>2722.9</v>
      </c>
      <c r="AV33" s="38">
        <v>2749.78</v>
      </c>
      <c r="AW33" s="38">
        <v>2789.91</v>
      </c>
      <c r="AX33" s="38">
        <v>2874.43</v>
      </c>
      <c r="AY33" s="38">
        <v>2936.23</v>
      </c>
      <c r="AZ33" s="38">
        <v>2983.52</v>
      </c>
    </row>
    <row r="34" spans="1:52" s="23" customFormat="1">
      <c r="A34" s="23" t="s">
        <v>22</v>
      </c>
      <c r="B34" s="23" t="s">
        <v>22</v>
      </c>
      <c r="C34" s="38">
        <v>0</v>
      </c>
      <c r="D34" s="38">
        <v>47.63</v>
      </c>
      <c r="E34" s="38">
        <v>102.9</v>
      </c>
      <c r="F34" s="38">
        <v>161.69999999999999</v>
      </c>
      <c r="G34" s="38">
        <v>223.76</v>
      </c>
      <c r="H34" s="38">
        <v>290.72000000000003</v>
      </c>
      <c r="I34" s="38">
        <v>362.49</v>
      </c>
      <c r="J34" s="38">
        <v>436.74</v>
      </c>
      <c r="K34" s="38">
        <v>517.88</v>
      </c>
      <c r="L34" s="38">
        <v>603.80999999999995</v>
      </c>
      <c r="M34" s="38">
        <v>695.28</v>
      </c>
      <c r="N34" s="38">
        <v>792.84</v>
      </c>
      <c r="O34" s="38">
        <v>896.75</v>
      </c>
      <c r="P34" s="38">
        <v>1006.38</v>
      </c>
      <c r="Q34" s="38">
        <v>1122.3399999999999</v>
      </c>
      <c r="R34" s="38">
        <v>1245.99</v>
      </c>
      <c r="S34" s="38">
        <v>1377.62</v>
      </c>
      <c r="T34" s="38">
        <v>1516.91</v>
      </c>
      <c r="U34" s="38">
        <v>1663.98</v>
      </c>
      <c r="V34" s="38">
        <v>1819.54</v>
      </c>
      <c r="W34" s="38">
        <v>1137.32</v>
      </c>
      <c r="X34" s="38">
        <v>1158.44</v>
      </c>
      <c r="Y34" s="38">
        <v>1220.27</v>
      </c>
      <c r="Z34" s="38">
        <v>1242.32</v>
      </c>
      <c r="AA34" s="38">
        <v>1255.68</v>
      </c>
      <c r="AB34" s="38">
        <v>1302.94</v>
      </c>
      <c r="AC34" s="38">
        <v>1371.42</v>
      </c>
      <c r="AD34" s="38">
        <v>1418.47</v>
      </c>
      <c r="AE34" s="38">
        <v>1483.69</v>
      </c>
      <c r="AF34" s="38">
        <v>1594.42</v>
      </c>
      <c r="AG34" s="38">
        <v>1716.35</v>
      </c>
      <c r="AH34" s="38">
        <v>1810.49</v>
      </c>
      <c r="AI34" s="38">
        <v>1872.43</v>
      </c>
      <c r="AJ34" s="38">
        <v>2027.43</v>
      </c>
      <c r="AK34" s="38">
        <v>2135.48</v>
      </c>
      <c r="AL34" s="38">
        <v>2171.38</v>
      </c>
      <c r="AM34" s="38">
        <v>2163.39</v>
      </c>
      <c r="AN34" s="38">
        <v>2202.08</v>
      </c>
      <c r="AO34" s="38">
        <v>2313.96</v>
      </c>
      <c r="AP34" s="38">
        <v>2362.7600000000002</v>
      </c>
      <c r="AQ34" s="38">
        <v>2431.14</v>
      </c>
      <c r="AR34" s="38">
        <v>2547.2800000000002</v>
      </c>
      <c r="AS34" s="38">
        <v>2588.89</v>
      </c>
      <c r="AT34" s="38">
        <v>2615.89</v>
      </c>
      <c r="AU34" s="38">
        <v>2657.63</v>
      </c>
      <c r="AV34" s="38">
        <v>2679.2</v>
      </c>
      <c r="AW34" s="38">
        <v>2717.02</v>
      </c>
      <c r="AX34" s="38">
        <v>2765.1</v>
      </c>
      <c r="AY34" s="38">
        <v>2812.88</v>
      </c>
      <c r="AZ34" s="38">
        <v>2860.38</v>
      </c>
    </row>
    <row r="35" spans="1:52" s="23" customFormat="1">
      <c r="A35" s="23" t="s">
        <v>35</v>
      </c>
      <c r="B35" s="23" t="s">
        <v>35</v>
      </c>
      <c r="C35" s="38">
        <v>0</v>
      </c>
      <c r="D35" s="38">
        <v>47.63</v>
      </c>
      <c r="E35" s="38">
        <v>96.71</v>
      </c>
      <c r="F35" s="38">
        <v>148.72</v>
      </c>
      <c r="G35" s="38">
        <v>203.38</v>
      </c>
      <c r="H35" s="38">
        <v>262.14</v>
      </c>
      <c r="I35" s="38">
        <v>324.88</v>
      </c>
      <c r="J35" s="38">
        <v>389.48</v>
      </c>
      <c r="K35" s="38">
        <v>459.85</v>
      </c>
      <c r="L35" s="38">
        <v>534.07000000000005</v>
      </c>
      <c r="M35" s="38">
        <v>612.77</v>
      </c>
      <c r="N35" s="38">
        <v>696.38</v>
      </c>
      <c r="O35" s="38">
        <v>785.11</v>
      </c>
      <c r="P35" s="38">
        <v>878.33</v>
      </c>
      <c r="Q35" s="38">
        <v>976.56</v>
      </c>
      <c r="R35" s="38">
        <v>1080.9100000000001</v>
      </c>
      <c r="S35" s="38">
        <v>1191.5899999999999</v>
      </c>
      <c r="T35" s="38">
        <v>1308.24</v>
      </c>
      <c r="U35" s="38">
        <v>1430.94</v>
      </c>
      <c r="V35" s="38">
        <v>1560.21</v>
      </c>
      <c r="W35" s="38">
        <v>961.26</v>
      </c>
      <c r="X35" s="38">
        <v>1002.63</v>
      </c>
      <c r="Y35" s="38">
        <v>1100.42</v>
      </c>
      <c r="Z35" s="38">
        <v>1191.77</v>
      </c>
      <c r="AA35" s="38">
        <v>1248.8499999999999</v>
      </c>
      <c r="AB35" s="38">
        <v>1257.44</v>
      </c>
      <c r="AC35" s="38">
        <v>1389.21</v>
      </c>
      <c r="AD35" s="38">
        <v>1466.43</v>
      </c>
      <c r="AE35" s="38">
        <v>1526.2</v>
      </c>
      <c r="AF35" s="38">
        <v>1673.67</v>
      </c>
      <c r="AG35" s="38">
        <v>1824.29</v>
      </c>
      <c r="AH35" s="38">
        <v>1892.46</v>
      </c>
      <c r="AI35" s="38">
        <v>1930.11</v>
      </c>
      <c r="AJ35" s="38">
        <v>2146.5300000000002</v>
      </c>
      <c r="AK35" s="38">
        <v>2202.7600000000002</v>
      </c>
      <c r="AL35" s="38">
        <v>2292.58</v>
      </c>
      <c r="AM35" s="38">
        <v>2278.23</v>
      </c>
      <c r="AN35" s="38">
        <v>2314.5500000000002</v>
      </c>
      <c r="AO35" s="38">
        <v>2423.12</v>
      </c>
      <c r="AP35" s="38">
        <v>2463.59</v>
      </c>
      <c r="AQ35" s="38">
        <v>2502.23</v>
      </c>
      <c r="AR35" s="38">
        <v>2603.0700000000002</v>
      </c>
      <c r="AS35" s="38">
        <v>2677.84</v>
      </c>
      <c r="AT35" s="38">
        <v>2717.11</v>
      </c>
      <c r="AU35" s="38">
        <v>2783.44</v>
      </c>
      <c r="AV35" s="38">
        <v>2789.61</v>
      </c>
      <c r="AW35" s="38">
        <v>2835.73</v>
      </c>
      <c r="AX35" s="38">
        <v>2919.76</v>
      </c>
      <c r="AY35" s="38">
        <v>2991.12</v>
      </c>
      <c r="AZ35" s="38">
        <v>3049.63</v>
      </c>
    </row>
    <row r="36" spans="1:52" s="23" customFormat="1">
      <c r="A36" s="23" t="s">
        <v>36</v>
      </c>
      <c r="B36" s="23" t="s">
        <v>36</v>
      </c>
      <c r="C36" s="38">
        <v>0</v>
      </c>
      <c r="D36" s="38">
        <v>47.63</v>
      </c>
      <c r="E36" s="38">
        <v>104.6</v>
      </c>
      <c r="F36" s="38">
        <v>165.27</v>
      </c>
      <c r="G36" s="38">
        <v>229.37</v>
      </c>
      <c r="H36" s="38">
        <v>298.61</v>
      </c>
      <c r="I36" s="38">
        <v>372.91</v>
      </c>
      <c r="J36" s="38">
        <v>449.86</v>
      </c>
      <c r="K36" s="38">
        <v>534.04</v>
      </c>
      <c r="L36" s="38">
        <v>623.27</v>
      </c>
      <c r="M36" s="38">
        <v>718.38</v>
      </c>
      <c r="N36" s="38">
        <v>819.91</v>
      </c>
      <c r="O36" s="38">
        <v>928.17</v>
      </c>
      <c r="P36" s="38">
        <v>1042.51</v>
      </c>
      <c r="Q36" s="38">
        <v>1163.5899999999999</v>
      </c>
      <c r="R36" s="38">
        <v>1292.82</v>
      </c>
      <c r="S36" s="38">
        <v>1430.54</v>
      </c>
      <c r="T36" s="38">
        <v>1576.41</v>
      </c>
      <c r="U36" s="38">
        <v>1730.61</v>
      </c>
      <c r="V36" s="38">
        <v>1893.88</v>
      </c>
      <c r="W36" s="38">
        <v>1140.98</v>
      </c>
      <c r="X36" s="38">
        <v>1158.6500000000001</v>
      </c>
      <c r="Y36" s="38">
        <v>1214.4100000000001</v>
      </c>
      <c r="Z36" s="38">
        <v>1250.8</v>
      </c>
      <c r="AA36" s="38">
        <v>1277.45</v>
      </c>
      <c r="AB36" s="38">
        <v>1319.42</v>
      </c>
      <c r="AC36" s="38">
        <v>1339.37</v>
      </c>
      <c r="AD36" s="38">
        <v>1357.27</v>
      </c>
      <c r="AE36" s="38">
        <v>1461.7</v>
      </c>
      <c r="AF36" s="38">
        <v>1494.39</v>
      </c>
      <c r="AG36" s="38">
        <v>1577.02</v>
      </c>
      <c r="AH36" s="38">
        <v>1609.04</v>
      </c>
      <c r="AI36" s="38">
        <v>1690.8</v>
      </c>
      <c r="AJ36" s="38">
        <v>1773.21</v>
      </c>
      <c r="AK36" s="38">
        <v>1904.51</v>
      </c>
      <c r="AL36" s="38">
        <v>1933.06</v>
      </c>
      <c r="AM36" s="38">
        <v>1919.99</v>
      </c>
      <c r="AN36" s="38">
        <v>1943.28</v>
      </c>
      <c r="AO36" s="38">
        <v>2032.73</v>
      </c>
      <c r="AP36" s="38">
        <v>2061.69</v>
      </c>
      <c r="AQ36" s="38">
        <v>2089.17</v>
      </c>
      <c r="AR36" s="38">
        <v>2177.9699999999998</v>
      </c>
      <c r="AS36" s="38">
        <v>2208.89</v>
      </c>
      <c r="AT36" s="38">
        <v>2189.41</v>
      </c>
      <c r="AU36" s="38">
        <v>2223.36</v>
      </c>
      <c r="AV36" s="38">
        <v>2220.5</v>
      </c>
      <c r="AW36" s="38">
        <v>2257.66</v>
      </c>
      <c r="AX36" s="38">
        <v>2303.96</v>
      </c>
      <c r="AY36" s="38">
        <v>2335.91</v>
      </c>
      <c r="AZ36" s="38">
        <v>2363.4499999999998</v>
      </c>
    </row>
    <row r="37" spans="1:52" s="23" customFormat="1">
      <c r="A37" s="23" t="s">
        <v>37</v>
      </c>
      <c r="B37" s="25" t="s">
        <v>42</v>
      </c>
      <c r="C37" s="38">
        <v>0</v>
      </c>
      <c r="D37" s="38">
        <v>47.63</v>
      </c>
      <c r="E37" s="38">
        <v>104.2</v>
      </c>
      <c r="F37" s="38">
        <v>164.43</v>
      </c>
      <c r="G37" s="38">
        <v>228.05</v>
      </c>
      <c r="H37" s="38">
        <v>296.75</v>
      </c>
      <c r="I37" s="38">
        <v>370.45</v>
      </c>
      <c r="J37" s="38">
        <v>446.76</v>
      </c>
      <c r="K37" s="38">
        <v>530.22</v>
      </c>
      <c r="L37" s="38">
        <v>618.67999999999995</v>
      </c>
      <c r="M37" s="38">
        <v>712.92</v>
      </c>
      <c r="N37" s="38">
        <v>813.51</v>
      </c>
      <c r="O37" s="38">
        <v>920.74</v>
      </c>
      <c r="P37" s="38">
        <v>1033.96</v>
      </c>
      <c r="Q37" s="38">
        <v>1153.82</v>
      </c>
      <c r="R37" s="38">
        <v>1281.73</v>
      </c>
      <c r="S37" s="38">
        <v>1418</v>
      </c>
      <c r="T37" s="38">
        <v>1562.3</v>
      </c>
      <c r="U37" s="38">
        <v>1714.81</v>
      </c>
      <c r="V37" s="38">
        <v>1876.24</v>
      </c>
      <c r="W37" s="38">
        <v>1057.31</v>
      </c>
      <c r="X37" s="38">
        <v>1075.83</v>
      </c>
      <c r="Y37" s="38">
        <v>1122.73</v>
      </c>
      <c r="Z37" s="38">
        <v>1156.57</v>
      </c>
      <c r="AA37" s="38">
        <v>1211.3599999999999</v>
      </c>
      <c r="AB37" s="38">
        <v>1259.56</v>
      </c>
      <c r="AC37" s="38">
        <v>1275.05</v>
      </c>
      <c r="AD37" s="38">
        <v>1309.8399999999999</v>
      </c>
      <c r="AE37" s="38">
        <v>1344.55</v>
      </c>
      <c r="AF37" s="38">
        <v>1430.18</v>
      </c>
      <c r="AG37" s="38">
        <v>1526.11</v>
      </c>
      <c r="AH37" s="38">
        <v>1552.68</v>
      </c>
      <c r="AI37" s="38">
        <v>1608.58</v>
      </c>
      <c r="AJ37" s="38">
        <v>1712.34</v>
      </c>
      <c r="AK37" s="38">
        <v>1844.35</v>
      </c>
      <c r="AL37" s="38">
        <v>1867.73</v>
      </c>
      <c r="AM37" s="38">
        <v>1852.24</v>
      </c>
      <c r="AN37" s="38">
        <v>1870.52</v>
      </c>
      <c r="AO37" s="38">
        <v>1967.52</v>
      </c>
      <c r="AP37" s="38">
        <v>2000.91</v>
      </c>
      <c r="AQ37" s="38">
        <v>2026.8</v>
      </c>
      <c r="AR37" s="38">
        <v>2107.71</v>
      </c>
      <c r="AS37" s="38">
        <v>2131.04</v>
      </c>
      <c r="AT37" s="38">
        <v>2127.81</v>
      </c>
      <c r="AU37" s="38">
        <v>2165.4299999999998</v>
      </c>
      <c r="AV37" s="38">
        <v>2144.33</v>
      </c>
      <c r="AW37" s="38">
        <v>2169.62</v>
      </c>
      <c r="AX37" s="38">
        <v>2207.15</v>
      </c>
      <c r="AY37" s="38">
        <v>2227.87</v>
      </c>
      <c r="AZ37" s="38">
        <v>2255.8000000000002</v>
      </c>
    </row>
    <row r="38" spans="1:52" s="23" customFormat="1">
      <c r="A38" s="23" t="s">
        <v>38</v>
      </c>
      <c r="B38" s="23" t="s">
        <v>38</v>
      </c>
      <c r="C38" s="38">
        <v>0</v>
      </c>
      <c r="D38" s="38">
        <v>47.63</v>
      </c>
      <c r="E38" s="38">
        <v>102.07</v>
      </c>
      <c r="F38" s="38">
        <v>159.96</v>
      </c>
      <c r="G38" s="38">
        <v>221.02</v>
      </c>
      <c r="H38" s="38">
        <v>286.86</v>
      </c>
      <c r="I38" s="38">
        <v>357.41</v>
      </c>
      <c r="J38" s="38">
        <v>430.34</v>
      </c>
      <c r="K38" s="38">
        <v>510.01</v>
      </c>
      <c r="L38" s="38">
        <v>594.33000000000004</v>
      </c>
      <c r="M38" s="38">
        <v>684.05</v>
      </c>
      <c r="N38" s="38">
        <v>779.69</v>
      </c>
      <c r="O38" s="38">
        <v>881.5</v>
      </c>
      <c r="P38" s="38">
        <v>988.86</v>
      </c>
      <c r="Q38" s="38">
        <v>1102.3599999999999</v>
      </c>
      <c r="R38" s="38">
        <v>1223.32</v>
      </c>
      <c r="S38" s="38">
        <v>1352.03</v>
      </c>
      <c r="T38" s="38">
        <v>1488.15</v>
      </c>
      <c r="U38" s="38">
        <v>1631.81</v>
      </c>
      <c r="V38" s="38">
        <v>1783.67</v>
      </c>
      <c r="W38" s="38">
        <v>1021.05</v>
      </c>
      <c r="X38" s="38">
        <v>1259.92</v>
      </c>
      <c r="Y38" s="38">
        <v>1345.61</v>
      </c>
      <c r="Z38" s="38">
        <v>1401.96</v>
      </c>
      <c r="AA38" s="38">
        <v>1420.69</v>
      </c>
      <c r="AB38" s="38">
        <v>1457.98</v>
      </c>
      <c r="AC38" s="38">
        <v>1470.57</v>
      </c>
      <c r="AD38" s="38">
        <v>1499.84</v>
      </c>
      <c r="AE38" s="38">
        <v>1529.45</v>
      </c>
      <c r="AF38" s="38">
        <v>1613.06</v>
      </c>
      <c r="AG38" s="38">
        <v>1703</v>
      </c>
      <c r="AH38" s="38">
        <v>1726.97</v>
      </c>
      <c r="AI38" s="38">
        <v>1777.87</v>
      </c>
      <c r="AJ38" s="38">
        <v>1880.88</v>
      </c>
      <c r="AK38" s="38">
        <v>2005.12</v>
      </c>
      <c r="AL38" s="38">
        <v>2017.03</v>
      </c>
      <c r="AM38" s="38">
        <v>1993.81</v>
      </c>
      <c r="AN38" s="38">
        <v>2013.77</v>
      </c>
      <c r="AO38" s="38">
        <v>2092.9499999999998</v>
      </c>
      <c r="AP38" s="38">
        <v>2120.4</v>
      </c>
      <c r="AQ38" s="38">
        <v>2143.9499999999998</v>
      </c>
      <c r="AR38" s="38">
        <v>2217.98</v>
      </c>
      <c r="AS38" s="38">
        <v>2237.12</v>
      </c>
      <c r="AT38" s="38">
        <v>2253.11</v>
      </c>
      <c r="AU38" s="38">
        <v>2287.66</v>
      </c>
      <c r="AV38" s="38">
        <v>2268.71</v>
      </c>
      <c r="AW38" s="38">
        <v>2288.25</v>
      </c>
      <c r="AX38" s="38">
        <v>2319.44</v>
      </c>
      <c r="AY38" s="38">
        <v>2339.6</v>
      </c>
      <c r="AZ38" s="38">
        <v>2372.64</v>
      </c>
    </row>
    <row r="39" spans="1:52" s="23" customFormat="1">
      <c r="A39" s="23" t="s">
        <v>39</v>
      </c>
      <c r="B39" s="23" t="s">
        <v>39</v>
      </c>
      <c r="C39" s="38">
        <v>0</v>
      </c>
      <c r="D39" s="38">
        <v>47.63</v>
      </c>
      <c r="E39" s="38">
        <v>97.82</v>
      </c>
      <c r="F39" s="38">
        <v>151.05000000000001</v>
      </c>
      <c r="G39" s="38">
        <v>207.01</v>
      </c>
      <c r="H39" s="38">
        <v>267.23</v>
      </c>
      <c r="I39" s="38">
        <v>331.57</v>
      </c>
      <c r="J39" s="38">
        <v>397.87</v>
      </c>
      <c r="K39" s="38">
        <v>470.14</v>
      </c>
      <c r="L39" s="38">
        <v>546.41</v>
      </c>
      <c r="M39" s="38">
        <v>627.35</v>
      </c>
      <c r="N39" s="38">
        <v>713.4</v>
      </c>
      <c r="O39" s="38">
        <v>804.77</v>
      </c>
      <c r="P39" s="38">
        <v>900.84</v>
      </c>
      <c r="Q39" s="38">
        <v>1002.14</v>
      </c>
      <c r="R39" s="38">
        <v>1109.83</v>
      </c>
      <c r="S39" s="38">
        <v>1224.1099999999999</v>
      </c>
      <c r="T39" s="38">
        <v>1344.66</v>
      </c>
      <c r="U39" s="38">
        <v>1471.54</v>
      </c>
      <c r="V39" s="38">
        <v>1605.31</v>
      </c>
      <c r="W39" s="38">
        <v>988.72</v>
      </c>
      <c r="X39" s="38">
        <v>1026.8699999999999</v>
      </c>
      <c r="Y39" s="38">
        <v>1139.1300000000001</v>
      </c>
      <c r="Z39" s="38">
        <v>1240.23</v>
      </c>
      <c r="AA39" s="38">
        <v>1289.1400000000001</v>
      </c>
      <c r="AB39" s="38">
        <v>1356.9</v>
      </c>
      <c r="AC39" s="38">
        <v>1358.87</v>
      </c>
      <c r="AD39" s="38">
        <v>1492.4</v>
      </c>
      <c r="AE39" s="38">
        <v>1602.09</v>
      </c>
      <c r="AF39" s="38">
        <v>1667.9</v>
      </c>
      <c r="AG39" s="38">
        <v>1799.2</v>
      </c>
      <c r="AH39" s="38">
        <v>1893.3</v>
      </c>
      <c r="AI39" s="38">
        <v>1923</v>
      </c>
      <c r="AJ39" s="38">
        <v>2111.9</v>
      </c>
      <c r="AK39" s="38">
        <v>2237.6799999999998</v>
      </c>
      <c r="AL39" s="38">
        <v>2294.5</v>
      </c>
      <c r="AM39" s="38">
        <v>2280.62</v>
      </c>
      <c r="AN39" s="38">
        <v>2319.09</v>
      </c>
      <c r="AO39" s="38">
        <v>2433.7399999999998</v>
      </c>
      <c r="AP39" s="38">
        <v>2474.6</v>
      </c>
      <c r="AQ39" s="38">
        <v>2519.0300000000002</v>
      </c>
      <c r="AR39" s="38">
        <v>2612.4699999999998</v>
      </c>
      <c r="AS39" s="38">
        <v>2648.76</v>
      </c>
      <c r="AT39" s="38">
        <v>2693.63</v>
      </c>
      <c r="AU39" s="38">
        <v>2761.19</v>
      </c>
      <c r="AV39" s="38">
        <v>2767.08</v>
      </c>
      <c r="AW39" s="38">
        <v>2809.58</v>
      </c>
      <c r="AX39" s="38">
        <v>2868.91</v>
      </c>
      <c r="AY39" s="38">
        <v>2917.64</v>
      </c>
      <c r="AZ39" s="38">
        <v>3041.54</v>
      </c>
    </row>
    <row r="40" spans="1:52" s="69" customFormat="1">
      <c r="B40" s="69" t="s">
        <v>76</v>
      </c>
      <c r="C40" s="69">
        <v>0</v>
      </c>
      <c r="D40" s="69">
        <v>47.634999999999891</v>
      </c>
      <c r="E40" s="69">
        <v>95.712375312054149</v>
      </c>
      <c r="F40" s="69">
        <v>146.61718936388957</v>
      </c>
      <c r="G40" s="69">
        <v>200.06980295278743</v>
      </c>
      <c r="H40" s="69">
        <v>257.40143304190696</v>
      </c>
      <c r="I40" s="69">
        <v>318.77443009342835</v>
      </c>
      <c r="J40" s="69">
        <v>381.82344796807536</v>
      </c>
      <c r="K40" s="69">
        <v>450.54682895497018</v>
      </c>
      <c r="L40" s="69">
        <v>522.65160974210471</v>
      </c>
      <c r="M40" s="69">
        <v>599.60585306206895</v>
      </c>
      <c r="N40" s="69">
        <v>680.97958238211459</v>
      </c>
      <c r="O40" s="69">
        <v>766.95670302934116</v>
      </c>
      <c r="P40" s="69">
        <v>857.72848132948513</v>
      </c>
      <c r="Q40" s="69">
        <v>953.49383137627478</v>
      </c>
      <c r="R40" s="69">
        <v>1054.4596127524503</v>
      </c>
      <c r="S40" s="69">
        <v>1162.2336701957761</v>
      </c>
      <c r="T40" s="69">
        <v>1275.1210190257068</v>
      </c>
      <c r="U40" s="69">
        <v>1394.0014248466623</v>
      </c>
      <c r="V40" s="69">
        <v>1519.1227657155273</v>
      </c>
      <c r="W40" s="69">
        <v>812.23508049743123</v>
      </c>
      <c r="X40" s="69">
        <v>854.7276788282154</v>
      </c>
      <c r="Y40" s="69">
        <v>1000.223504649574</v>
      </c>
      <c r="Z40" s="69">
        <v>1065.3570589408337</v>
      </c>
      <c r="AA40" s="69">
        <v>1150.2443899163438</v>
      </c>
      <c r="AB40" s="69">
        <v>1243.1759648116517</v>
      </c>
      <c r="AC40" s="69">
        <v>1318.7119789107862</v>
      </c>
      <c r="AD40" s="69">
        <v>1437.9122692678886</v>
      </c>
      <c r="AE40" s="69">
        <v>1625.9188373019681</v>
      </c>
      <c r="AF40" s="69">
        <v>1640.7668083162525</v>
      </c>
      <c r="AG40" s="69">
        <v>1762.3951165650185</v>
      </c>
      <c r="AH40" s="69">
        <v>1791.3346058629113</v>
      </c>
      <c r="AI40" s="69">
        <v>1925.0714546036604</v>
      </c>
      <c r="AJ40" s="69">
        <v>2041.3429417916063</v>
      </c>
      <c r="AK40" s="69">
        <v>2228.9729235797704</v>
      </c>
      <c r="AL40" s="69">
        <v>2218.3406517969834</v>
      </c>
      <c r="AM40" s="69">
        <v>2238.9519338156083</v>
      </c>
      <c r="AN40" s="69">
        <v>2277.6195596521061</v>
      </c>
      <c r="AO40" s="69">
        <v>2399.8160397313395</v>
      </c>
      <c r="AP40" s="69">
        <v>2464.6325055696111</v>
      </c>
      <c r="AQ40" s="69">
        <v>2517.816590708389</v>
      </c>
      <c r="AR40" s="69">
        <v>2633.7268491779537</v>
      </c>
      <c r="AS40" s="69">
        <v>2685.9888915804468</v>
      </c>
      <c r="AT40" s="69">
        <v>2775.7472611445783</v>
      </c>
      <c r="AU40" s="69">
        <v>2866.1266745934754</v>
      </c>
      <c r="AV40" s="69">
        <v>2891.5632545985059</v>
      </c>
      <c r="AW40" s="69">
        <v>2927.8024795850893</v>
      </c>
      <c r="AX40" s="69">
        <v>2963.830922370556</v>
      </c>
      <c r="AY40" s="69">
        <v>3047.848755869833</v>
      </c>
      <c r="AZ40" s="69">
        <v>3141.3962266750191</v>
      </c>
    </row>
    <row r="41" spans="1:52" s="23" customFormat="1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</row>
    <row r="42" spans="1:52" s="23" customFormat="1">
      <c r="A42" s="30" t="s">
        <v>61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2" s="23" customFormat="1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</row>
    <row r="44" spans="1:52" s="23" customFormat="1">
      <c r="A44" s="23" t="s">
        <v>33</v>
      </c>
      <c r="B44" s="23" t="s">
        <v>33</v>
      </c>
      <c r="C44" s="38">
        <f>C20+C32</f>
        <v>1330.9</v>
      </c>
      <c r="D44" s="38">
        <f t="shared" ref="D44:AZ49" si="2">D20+D32</f>
        <v>1408.5200000000002</v>
      </c>
      <c r="E44" s="38">
        <f t="shared" si="2"/>
        <v>1470.49</v>
      </c>
      <c r="F44" s="38">
        <f t="shared" si="2"/>
        <v>1538.63</v>
      </c>
      <c r="G44" s="38">
        <f t="shared" si="2"/>
        <v>1607.4</v>
      </c>
      <c r="H44" s="38">
        <f t="shared" si="2"/>
        <v>1686.87</v>
      </c>
      <c r="I44" s="38">
        <f t="shared" si="2"/>
        <v>1772.29</v>
      </c>
      <c r="J44" s="38">
        <f t="shared" si="2"/>
        <v>1852.02</v>
      </c>
      <c r="K44" s="38">
        <f t="shared" si="2"/>
        <v>1945.3</v>
      </c>
      <c r="L44" s="38">
        <f t="shared" si="2"/>
        <v>2041.4099999999999</v>
      </c>
      <c r="M44" s="38">
        <f t="shared" si="2"/>
        <v>2142.54</v>
      </c>
      <c r="N44" s="38">
        <f t="shared" si="2"/>
        <v>2249.4700000000003</v>
      </c>
      <c r="O44" s="38">
        <f t="shared" si="2"/>
        <v>2362.1499999999996</v>
      </c>
      <c r="P44" s="38">
        <f t="shared" si="2"/>
        <v>2478.34</v>
      </c>
      <c r="Q44" s="38">
        <f t="shared" si="2"/>
        <v>2599.2600000000002</v>
      </c>
      <c r="R44" s="38">
        <f t="shared" si="2"/>
        <v>2727.49</v>
      </c>
      <c r="S44" s="38">
        <f t="shared" si="2"/>
        <v>2862.93</v>
      </c>
      <c r="T44" s="38">
        <f t="shared" si="2"/>
        <v>3004.26</v>
      </c>
      <c r="U44" s="38">
        <f t="shared" si="2"/>
        <v>3151.37</v>
      </c>
      <c r="V44" s="38">
        <f t="shared" si="2"/>
        <v>3305.12</v>
      </c>
      <c r="W44" s="38">
        <f t="shared" si="2"/>
        <v>2764.53</v>
      </c>
      <c r="X44" s="38">
        <f t="shared" si="2"/>
        <v>2843.1499999999996</v>
      </c>
      <c r="Y44" s="38">
        <f t="shared" si="2"/>
        <v>3036.8500000000004</v>
      </c>
      <c r="Z44" s="38">
        <f t="shared" si="2"/>
        <v>3119.1000000000004</v>
      </c>
      <c r="AA44" s="38">
        <f t="shared" si="2"/>
        <v>3171.0299999999997</v>
      </c>
      <c r="AB44" s="38">
        <f t="shared" si="2"/>
        <v>3357.69</v>
      </c>
      <c r="AC44" s="38">
        <f t="shared" si="2"/>
        <v>3460.99</v>
      </c>
      <c r="AD44" s="38">
        <f t="shared" si="2"/>
        <v>3531.3</v>
      </c>
      <c r="AE44" s="38">
        <f t="shared" si="2"/>
        <v>3738.0699999999997</v>
      </c>
      <c r="AF44" s="38">
        <f t="shared" si="2"/>
        <v>3878.45</v>
      </c>
      <c r="AG44" s="38">
        <f t="shared" si="2"/>
        <v>4046.59</v>
      </c>
      <c r="AH44" s="38">
        <f t="shared" si="2"/>
        <v>4116.1900000000005</v>
      </c>
      <c r="AI44" s="38">
        <f t="shared" si="2"/>
        <v>4312.25</v>
      </c>
      <c r="AJ44" s="38">
        <f t="shared" si="2"/>
        <v>4488.68</v>
      </c>
      <c r="AK44" s="38">
        <f t="shared" si="2"/>
        <v>4643.67</v>
      </c>
      <c r="AL44" s="38">
        <f t="shared" si="2"/>
        <v>4747.7199999999993</v>
      </c>
      <c r="AM44" s="38">
        <f t="shared" si="2"/>
        <v>4755.92</v>
      </c>
      <c r="AN44" s="38">
        <f t="shared" si="2"/>
        <v>4803.24</v>
      </c>
      <c r="AO44" s="38">
        <f t="shared" si="2"/>
        <v>4932.5</v>
      </c>
      <c r="AP44" s="38">
        <f t="shared" si="2"/>
        <v>5003.07</v>
      </c>
      <c r="AQ44" s="38">
        <f t="shared" si="2"/>
        <v>5090.93</v>
      </c>
      <c r="AR44" s="38">
        <f t="shared" si="2"/>
        <v>5224.5599999999995</v>
      </c>
      <c r="AS44" s="38">
        <f t="shared" si="2"/>
        <v>5286.58</v>
      </c>
      <c r="AT44" s="38">
        <f t="shared" si="2"/>
        <v>5363.7999999999993</v>
      </c>
      <c r="AU44" s="38">
        <f t="shared" si="2"/>
        <v>5436.32</v>
      </c>
      <c r="AV44" s="38">
        <f t="shared" si="2"/>
        <v>5478.6299999999992</v>
      </c>
      <c r="AW44" s="38">
        <f t="shared" si="2"/>
        <v>5567.6399999999994</v>
      </c>
      <c r="AX44" s="38">
        <f t="shared" si="2"/>
        <v>5652.84</v>
      </c>
      <c r="AY44" s="38">
        <f t="shared" si="2"/>
        <v>5741.9400000000005</v>
      </c>
      <c r="AZ44" s="38">
        <f t="shared" si="2"/>
        <v>5881.66</v>
      </c>
    </row>
    <row r="45" spans="1:52" s="23" customFormat="1">
      <c r="A45" s="23" t="s">
        <v>34</v>
      </c>
      <c r="B45" s="23" t="s">
        <v>34</v>
      </c>
      <c r="C45" s="38">
        <f t="shared" ref="C45:R52" si="3">C21+C33</f>
        <v>1330.9</v>
      </c>
      <c r="D45" s="38">
        <f t="shared" si="3"/>
        <v>1408.5200000000002</v>
      </c>
      <c r="E45" s="38">
        <f t="shared" si="3"/>
        <v>1471.42</v>
      </c>
      <c r="F45" s="38">
        <f t="shared" si="3"/>
        <v>1540.5900000000001</v>
      </c>
      <c r="G45" s="38">
        <f t="shared" si="3"/>
        <v>1610.47</v>
      </c>
      <c r="H45" s="38">
        <f t="shared" si="3"/>
        <v>1691.1799999999998</v>
      </c>
      <c r="I45" s="38">
        <f t="shared" si="3"/>
        <v>1777.94</v>
      </c>
      <c r="J45" s="38">
        <f t="shared" si="3"/>
        <v>1859.11</v>
      </c>
      <c r="K45" s="38">
        <f t="shared" si="3"/>
        <v>1954</v>
      </c>
      <c r="L45" s="38">
        <f t="shared" si="3"/>
        <v>2051.84</v>
      </c>
      <c r="M45" s="38">
        <f t="shared" si="3"/>
        <v>2154.85</v>
      </c>
      <c r="N45" s="38">
        <f t="shared" si="3"/>
        <v>2263.84</v>
      </c>
      <c r="O45" s="38">
        <f t="shared" si="3"/>
        <v>2378.7599999999998</v>
      </c>
      <c r="P45" s="38">
        <f t="shared" si="3"/>
        <v>2497.3599999999997</v>
      </c>
      <c r="Q45" s="38">
        <f t="shared" si="3"/>
        <v>2620.87</v>
      </c>
      <c r="R45" s="38">
        <f t="shared" si="3"/>
        <v>2751.93</v>
      </c>
      <c r="S45" s="38">
        <f t="shared" si="2"/>
        <v>2890.41</v>
      </c>
      <c r="T45" s="38">
        <f t="shared" si="2"/>
        <v>3035.0299999999997</v>
      </c>
      <c r="U45" s="38">
        <f t="shared" si="2"/>
        <v>3185.67</v>
      </c>
      <c r="V45" s="38">
        <f t="shared" si="2"/>
        <v>3343.23</v>
      </c>
      <c r="W45" s="38">
        <f t="shared" si="2"/>
        <v>2819.1000000000004</v>
      </c>
      <c r="X45" s="38">
        <f t="shared" si="2"/>
        <v>2854.6499999999996</v>
      </c>
      <c r="Y45" s="38">
        <f t="shared" si="2"/>
        <v>3069.88</v>
      </c>
      <c r="Z45" s="38">
        <f t="shared" si="2"/>
        <v>3152.69</v>
      </c>
      <c r="AA45" s="38">
        <f t="shared" si="2"/>
        <v>3223.84</v>
      </c>
      <c r="AB45" s="38">
        <f t="shared" si="2"/>
        <v>3251.3900000000003</v>
      </c>
      <c r="AC45" s="38">
        <f t="shared" si="2"/>
        <v>3404.7799999999997</v>
      </c>
      <c r="AD45" s="38">
        <f t="shared" si="2"/>
        <v>3502.74</v>
      </c>
      <c r="AE45" s="38">
        <f t="shared" si="2"/>
        <v>3579.59</v>
      </c>
      <c r="AF45" s="38">
        <f t="shared" si="2"/>
        <v>3756.49</v>
      </c>
      <c r="AG45" s="38">
        <f t="shared" si="2"/>
        <v>3932.42</v>
      </c>
      <c r="AH45" s="38">
        <f t="shared" si="2"/>
        <v>4024.5</v>
      </c>
      <c r="AI45" s="38">
        <f t="shared" si="2"/>
        <v>4075.2799999999997</v>
      </c>
      <c r="AJ45" s="38">
        <f t="shared" si="2"/>
        <v>4285.7199999999993</v>
      </c>
      <c r="AK45" s="38">
        <f t="shared" si="2"/>
        <v>4434.8500000000004</v>
      </c>
      <c r="AL45" s="38">
        <f t="shared" si="2"/>
        <v>4514.1299999999992</v>
      </c>
      <c r="AM45" s="38">
        <f t="shared" si="2"/>
        <v>4496.8999999999996</v>
      </c>
      <c r="AN45" s="38">
        <f t="shared" si="2"/>
        <v>4534.71</v>
      </c>
      <c r="AO45" s="38">
        <f t="shared" si="2"/>
        <v>4648.74</v>
      </c>
      <c r="AP45" s="38">
        <f t="shared" si="2"/>
        <v>4698.1299999999992</v>
      </c>
      <c r="AQ45" s="38">
        <f t="shared" si="2"/>
        <v>4705.7</v>
      </c>
      <c r="AR45" s="38">
        <f t="shared" si="2"/>
        <v>4758.2</v>
      </c>
      <c r="AS45" s="38">
        <f t="shared" si="2"/>
        <v>4781.53</v>
      </c>
      <c r="AT45" s="38">
        <f t="shared" si="2"/>
        <v>4818.32</v>
      </c>
      <c r="AU45" s="38">
        <f t="shared" si="2"/>
        <v>4851.04</v>
      </c>
      <c r="AV45" s="38">
        <f t="shared" si="2"/>
        <v>4877.92</v>
      </c>
      <c r="AW45" s="38">
        <f t="shared" si="2"/>
        <v>4918.0499999999993</v>
      </c>
      <c r="AX45" s="38">
        <f t="shared" si="2"/>
        <v>5002.57</v>
      </c>
      <c r="AY45" s="38">
        <f t="shared" si="2"/>
        <v>5064.37</v>
      </c>
      <c r="AZ45" s="38">
        <f t="shared" si="2"/>
        <v>5111.66</v>
      </c>
    </row>
    <row r="46" spans="1:52" s="23" customFormat="1">
      <c r="A46" s="23" t="s">
        <v>22</v>
      </c>
      <c r="B46" s="23" t="s">
        <v>22</v>
      </c>
      <c r="C46" s="38">
        <f t="shared" si="3"/>
        <v>1330.9</v>
      </c>
      <c r="D46" s="38">
        <f t="shared" si="2"/>
        <v>1408.5200000000002</v>
      </c>
      <c r="E46" s="38">
        <f t="shared" si="2"/>
        <v>1476.5800000000002</v>
      </c>
      <c r="F46" s="38">
        <f t="shared" si="2"/>
        <v>1551.41</v>
      </c>
      <c r="G46" s="38">
        <f t="shared" si="2"/>
        <v>1627.47</v>
      </c>
      <c r="H46" s="38">
        <f t="shared" si="2"/>
        <v>1715.02</v>
      </c>
      <c r="I46" s="38">
        <f t="shared" si="2"/>
        <v>1809.32</v>
      </c>
      <c r="J46" s="38">
        <f t="shared" si="2"/>
        <v>1898.56</v>
      </c>
      <c r="K46" s="38">
        <f t="shared" si="2"/>
        <v>2002.4499999999998</v>
      </c>
      <c r="L46" s="38">
        <f t="shared" si="2"/>
        <v>2110.1</v>
      </c>
      <c r="M46" s="38">
        <f t="shared" si="2"/>
        <v>2223.8000000000002</v>
      </c>
      <c r="N46" s="38">
        <f t="shared" si="2"/>
        <v>2344.4700000000003</v>
      </c>
      <c r="O46" s="38">
        <f t="shared" si="2"/>
        <v>2472.1099999999997</v>
      </c>
      <c r="P46" s="38">
        <f t="shared" si="2"/>
        <v>2604.46</v>
      </c>
      <c r="Q46" s="38">
        <f t="shared" si="2"/>
        <v>2742.85</v>
      </c>
      <c r="R46" s="38">
        <f t="shared" si="2"/>
        <v>2890.1</v>
      </c>
      <c r="S46" s="38">
        <f t="shared" si="2"/>
        <v>3046.18</v>
      </c>
      <c r="T46" s="38">
        <f t="shared" si="2"/>
        <v>3209.82</v>
      </c>
      <c r="U46" s="38">
        <f t="shared" si="2"/>
        <v>3380.94</v>
      </c>
      <c r="V46" s="38">
        <f t="shared" si="2"/>
        <v>3560.6</v>
      </c>
      <c r="W46" s="38">
        <f t="shared" si="2"/>
        <v>2902.73</v>
      </c>
      <c r="X46" s="38">
        <f t="shared" si="2"/>
        <v>2947.9700000000003</v>
      </c>
      <c r="Y46" s="38">
        <f t="shared" si="2"/>
        <v>3033.95</v>
      </c>
      <c r="Z46" s="38">
        <f t="shared" si="2"/>
        <v>3080.2200000000003</v>
      </c>
      <c r="AA46" s="38">
        <f t="shared" si="2"/>
        <v>3117.79</v>
      </c>
      <c r="AB46" s="38">
        <f t="shared" si="2"/>
        <v>3189.2</v>
      </c>
      <c r="AC46" s="38">
        <f t="shared" si="2"/>
        <v>3281.88</v>
      </c>
      <c r="AD46" s="38">
        <f t="shared" si="2"/>
        <v>3353.12</v>
      </c>
      <c r="AE46" s="38">
        <f t="shared" si="2"/>
        <v>3442.52</v>
      </c>
      <c r="AF46" s="38">
        <f t="shared" si="2"/>
        <v>3577.4300000000003</v>
      </c>
      <c r="AG46" s="38">
        <f t="shared" si="2"/>
        <v>3723.56</v>
      </c>
      <c r="AH46" s="38">
        <f t="shared" si="2"/>
        <v>3841.88</v>
      </c>
      <c r="AI46" s="38">
        <f t="shared" si="2"/>
        <v>3928.01</v>
      </c>
      <c r="AJ46" s="38">
        <f t="shared" si="2"/>
        <v>4107.2</v>
      </c>
      <c r="AK46" s="38">
        <f t="shared" si="2"/>
        <v>4239.43</v>
      </c>
      <c r="AL46" s="38">
        <f t="shared" si="2"/>
        <v>4299.5200000000004</v>
      </c>
      <c r="AM46" s="38">
        <f t="shared" si="2"/>
        <v>4291.53</v>
      </c>
      <c r="AN46" s="38">
        <f t="shared" si="2"/>
        <v>4330.2199999999993</v>
      </c>
      <c r="AO46" s="38">
        <f t="shared" si="2"/>
        <v>4442.1000000000004</v>
      </c>
      <c r="AP46" s="38">
        <f t="shared" si="2"/>
        <v>4490.8999999999996</v>
      </c>
      <c r="AQ46" s="38">
        <f t="shared" si="2"/>
        <v>4559.28</v>
      </c>
      <c r="AR46" s="38">
        <f t="shared" si="2"/>
        <v>4675.42</v>
      </c>
      <c r="AS46" s="38">
        <f t="shared" si="2"/>
        <v>4717.03</v>
      </c>
      <c r="AT46" s="38">
        <f t="shared" si="2"/>
        <v>4744.03</v>
      </c>
      <c r="AU46" s="38">
        <f t="shared" si="2"/>
        <v>4785.7700000000004</v>
      </c>
      <c r="AV46" s="38">
        <f t="shared" si="2"/>
        <v>4807.34</v>
      </c>
      <c r="AW46" s="38">
        <f t="shared" si="2"/>
        <v>4845.16</v>
      </c>
      <c r="AX46" s="38">
        <f t="shared" si="2"/>
        <v>4893.24</v>
      </c>
      <c r="AY46" s="38">
        <f t="shared" si="2"/>
        <v>4941.0200000000004</v>
      </c>
      <c r="AZ46" s="38">
        <f t="shared" si="2"/>
        <v>4988.5200000000004</v>
      </c>
    </row>
    <row r="47" spans="1:52" s="23" customFormat="1">
      <c r="A47" s="23" t="s">
        <v>35</v>
      </c>
      <c r="B47" s="23" t="s">
        <v>35</v>
      </c>
      <c r="C47" s="38">
        <f t="shared" si="3"/>
        <v>1330.9</v>
      </c>
      <c r="D47" s="38">
        <f t="shared" si="2"/>
        <v>1408.5200000000002</v>
      </c>
      <c r="E47" s="38">
        <f t="shared" si="2"/>
        <v>1470.39</v>
      </c>
      <c r="F47" s="38">
        <f t="shared" si="2"/>
        <v>1538.43</v>
      </c>
      <c r="G47" s="38">
        <f t="shared" si="2"/>
        <v>1607.0900000000001</v>
      </c>
      <c r="H47" s="38">
        <f t="shared" si="2"/>
        <v>1686.44</v>
      </c>
      <c r="I47" s="38">
        <f t="shared" si="2"/>
        <v>1771.71</v>
      </c>
      <c r="J47" s="38">
        <f t="shared" si="2"/>
        <v>1851.3</v>
      </c>
      <c r="K47" s="38">
        <f t="shared" si="2"/>
        <v>1944.42</v>
      </c>
      <c r="L47" s="38">
        <f t="shared" si="2"/>
        <v>2040.3600000000001</v>
      </c>
      <c r="M47" s="38">
        <f t="shared" si="2"/>
        <v>2141.29</v>
      </c>
      <c r="N47" s="38">
        <f t="shared" si="2"/>
        <v>2248.0100000000002</v>
      </c>
      <c r="O47" s="38">
        <f t="shared" si="2"/>
        <v>2360.4699999999998</v>
      </c>
      <c r="P47" s="38">
        <f t="shared" si="2"/>
        <v>2476.41</v>
      </c>
      <c r="Q47" s="38">
        <f t="shared" si="2"/>
        <v>2597.0699999999997</v>
      </c>
      <c r="R47" s="38">
        <f t="shared" si="2"/>
        <v>2725.02</v>
      </c>
      <c r="S47" s="38">
        <f t="shared" si="2"/>
        <v>2860.1499999999996</v>
      </c>
      <c r="T47" s="38">
        <f t="shared" si="2"/>
        <v>3001.15</v>
      </c>
      <c r="U47" s="38">
        <f t="shared" si="2"/>
        <v>3147.9</v>
      </c>
      <c r="V47" s="38">
        <f t="shared" si="2"/>
        <v>3301.27</v>
      </c>
      <c r="W47" s="38">
        <f t="shared" si="2"/>
        <v>2726.67</v>
      </c>
      <c r="X47" s="38">
        <f t="shared" si="2"/>
        <v>2792.16</v>
      </c>
      <c r="Y47" s="38">
        <f t="shared" si="2"/>
        <v>2914.1000000000004</v>
      </c>
      <c r="Z47" s="38">
        <f t="shared" si="2"/>
        <v>3029.67</v>
      </c>
      <c r="AA47" s="38">
        <f t="shared" si="2"/>
        <v>3110.96</v>
      </c>
      <c r="AB47" s="38">
        <f t="shared" si="2"/>
        <v>3143.7</v>
      </c>
      <c r="AC47" s="38">
        <f t="shared" si="2"/>
        <v>3299.67</v>
      </c>
      <c r="AD47" s="38">
        <f t="shared" si="2"/>
        <v>3401.08</v>
      </c>
      <c r="AE47" s="38">
        <f t="shared" si="2"/>
        <v>3485.0299999999997</v>
      </c>
      <c r="AF47" s="38">
        <f t="shared" si="2"/>
        <v>3656.6800000000003</v>
      </c>
      <c r="AG47" s="38">
        <f t="shared" si="2"/>
        <v>3831.5</v>
      </c>
      <c r="AH47" s="38">
        <f t="shared" si="2"/>
        <v>3923.8500000000004</v>
      </c>
      <c r="AI47" s="38">
        <f t="shared" si="2"/>
        <v>3985.6899999999996</v>
      </c>
      <c r="AJ47" s="38">
        <f t="shared" si="2"/>
        <v>4226.3</v>
      </c>
      <c r="AK47" s="38">
        <f t="shared" si="2"/>
        <v>4306.71</v>
      </c>
      <c r="AL47" s="38">
        <f t="shared" si="2"/>
        <v>4420.7199999999993</v>
      </c>
      <c r="AM47" s="38">
        <f t="shared" si="2"/>
        <v>4406.37</v>
      </c>
      <c r="AN47" s="38">
        <f t="shared" si="2"/>
        <v>4442.6900000000005</v>
      </c>
      <c r="AO47" s="38">
        <f t="shared" si="2"/>
        <v>4551.26</v>
      </c>
      <c r="AP47" s="38">
        <f t="shared" si="2"/>
        <v>4591.7299999999996</v>
      </c>
      <c r="AQ47" s="38">
        <f t="shared" si="2"/>
        <v>4630.37</v>
      </c>
      <c r="AR47" s="38">
        <f t="shared" si="2"/>
        <v>4731.21</v>
      </c>
      <c r="AS47" s="38">
        <f t="shared" si="2"/>
        <v>4805.9799999999996</v>
      </c>
      <c r="AT47" s="38">
        <f t="shared" si="2"/>
        <v>4845.25</v>
      </c>
      <c r="AU47" s="38">
        <f t="shared" si="2"/>
        <v>4911.58</v>
      </c>
      <c r="AV47" s="38">
        <f t="shared" si="2"/>
        <v>4917.75</v>
      </c>
      <c r="AW47" s="38">
        <f t="shared" si="2"/>
        <v>4963.87</v>
      </c>
      <c r="AX47" s="38">
        <f t="shared" si="2"/>
        <v>5047.8999999999996</v>
      </c>
      <c r="AY47" s="38">
        <f t="shared" si="2"/>
        <v>5119.26</v>
      </c>
      <c r="AZ47" s="38">
        <f t="shared" si="2"/>
        <v>5177.7700000000004</v>
      </c>
    </row>
    <row r="48" spans="1:52" s="23" customFormat="1">
      <c r="A48" s="23" t="s">
        <v>36</v>
      </c>
      <c r="B48" s="23" t="s">
        <v>36</v>
      </c>
      <c r="C48" s="38">
        <f t="shared" si="3"/>
        <v>1330.9</v>
      </c>
      <c r="D48" s="38">
        <f t="shared" si="2"/>
        <v>1408.5200000000002</v>
      </c>
      <c r="E48" s="38">
        <f t="shared" si="2"/>
        <v>1478.28</v>
      </c>
      <c r="F48" s="38">
        <f t="shared" si="2"/>
        <v>1554.98</v>
      </c>
      <c r="G48" s="38">
        <f t="shared" si="2"/>
        <v>1633.08</v>
      </c>
      <c r="H48" s="38">
        <f t="shared" si="2"/>
        <v>1722.9099999999999</v>
      </c>
      <c r="I48" s="38">
        <f t="shared" si="2"/>
        <v>1819.74</v>
      </c>
      <c r="J48" s="38">
        <f t="shared" si="2"/>
        <v>1911.6799999999998</v>
      </c>
      <c r="K48" s="38">
        <f t="shared" si="2"/>
        <v>2018.61</v>
      </c>
      <c r="L48" s="38">
        <f t="shared" si="2"/>
        <v>2129.56</v>
      </c>
      <c r="M48" s="38">
        <f t="shared" si="2"/>
        <v>2246.9</v>
      </c>
      <c r="N48" s="38">
        <f t="shared" si="2"/>
        <v>2371.54</v>
      </c>
      <c r="O48" s="38">
        <f t="shared" si="2"/>
        <v>2503.5299999999997</v>
      </c>
      <c r="P48" s="38">
        <f t="shared" si="2"/>
        <v>2640.59</v>
      </c>
      <c r="Q48" s="38">
        <f t="shared" si="2"/>
        <v>2784.1</v>
      </c>
      <c r="R48" s="38">
        <f t="shared" si="2"/>
        <v>2936.93</v>
      </c>
      <c r="S48" s="38">
        <f t="shared" si="2"/>
        <v>3099.1</v>
      </c>
      <c r="T48" s="38">
        <f t="shared" si="2"/>
        <v>3269.32</v>
      </c>
      <c r="U48" s="38">
        <f t="shared" si="2"/>
        <v>3447.5699999999997</v>
      </c>
      <c r="V48" s="38">
        <f t="shared" si="2"/>
        <v>3634.94</v>
      </c>
      <c r="W48" s="38">
        <f t="shared" si="2"/>
        <v>2906.3900000000003</v>
      </c>
      <c r="X48" s="38">
        <f t="shared" si="2"/>
        <v>2948.1800000000003</v>
      </c>
      <c r="Y48" s="38">
        <f t="shared" si="2"/>
        <v>3028.09</v>
      </c>
      <c r="Z48" s="38">
        <f t="shared" si="2"/>
        <v>3088.7</v>
      </c>
      <c r="AA48" s="38">
        <f t="shared" si="2"/>
        <v>3139.56</v>
      </c>
      <c r="AB48" s="38">
        <f t="shared" si="2"/>
        <v>3205.6800000000003</v>
      </c>
      <c r="AC48" s="38">
        <f t="shared" si="2"/>
        <v>3249.83</v>
      </c>
      <c r="AD48" s="38">
        <f t="shared" si="2"/>
        <v>3291.92</v>
      </c>
      <c r="AE48" s="38">
        <f t="shared" si="2"/>
        <v>3420.5299999999997</v>
      </c>
      <c r="AF48" s="38">
        <f t="shared" si="2"/>
        <v>3477.4</v>
      </c>
      <c r="AG48" s="38">
        <f t="shared" si="2"/>
        <v>3584.23</v>
      </c>
      <c r="AH48" s="38">
        <f t="shared" si="2"/>
        <v>3640.4300000000003</v>
      </c>
      <c r="AI48" s="38">
        <f t="shared" si="2"/>
        <v>3746.38</v>
      </c>
      <c r="AJ48" s="38">
        <f t="shared" si="2"/>
        <v>3852.98</v>
      </c>
      <c r="AK48" s="38">
        <f t="shared" si="2"/>
        <v>4008.46</v>
      </c>
      <c r="AL48" s="38">
        <f t="shared" si="2"/>
        <v>4061.2</v>
      </c>
      <c r="AM48" s="38">
        <f t="shared" si="2"/>
        <v>4048.13</v>
      </c>
      <c r="AN48" s="38">
        <f t="shared" si="2"/>
        <v>4071.42</v>
      </c>
      <c r="AO48" s="38">
        <f t="shared" si="2"/>
        <v>4160.87</v>
      </c>
      <c r="AP48" s="38">
        <f t="shared" si="2"/>
        <v>4189.83</v>
      </c>
      <c r="AQ48" s="38">
        <f t="shared" si="2"/>
        <v>4217.3099999999995</v>
      </c>
      <c r="AR48" s="38">
        <f t="shared" si="2"/>
        <v>4306.1099999999997</v>
      </c>
      <c r="AS48" s="38">
        <f t="shared" si="2"/>
        <v>4337.03</v>
      </c>
      <c r="AT48" s="38">
        <f t="shared" si="2"/>
        <v>4317.5499999999993</v>
      </c>
      <c r="AU48" s="38">
        <f t="shared" si="2"/>
        <v>4351.5</v>
      </c>
      <c r="AV48" s="38">
        <f t="shared" si="2"/>
        <v>4348.6399999999994</v>
      </c>
      <c r="AW48" s="38">
        <f t="shared" si="2"/>
        <v>4385.7999999999993</v>
      </c>
      <c r="AX48" s="38">
        <f t="shared" si="2"/>
        <v>4432.1000000000004</v>
      </c>
      <c r="AY48" s="38">
        <f t="shared" si="2"/>
        <v>4464.0499999999993</v>
      </c>
      <c r="AZ48" s="38">
        <f t="shared" si="2"/>
        <v>4491.59</v>
      </c>
    </row>
    <row r="49" spans="1:52" s="23" customFormat="1">
      <c r="A49" s="23" t="s">
        <v>37</v>
      </c>
      <c r="B49" s="25" t="s">
        <v>42</v>
      </c>
      <c r="C49" s="38">
        <f t="shared" si="3"/>
        <v>1330.9</v>
      </c>
      <c r="D49" s="38">
        <f t="shared" si="2"/>
        <v>1408.5200000000002</v>
      </c>
      <c r="E49" s="38">
        <f t="shared" si="2"/>
        <v>1477.88</v>
      </c>
      <c r="F49" s="38">
        <f t="shared" si="2"/>
        <v>1554.14</v>
      </c>
      <c r="G49" s="38">
        <f t="shared" si="2"/>
        <v>1631.76</v>
      </c>
      <c r="H49" s="38">
        <f t="shared" si="2"/>
        <v>1721.05</v>
      </c>
      <c r="I49" s="38">
        <f t="shared" si="2"/>
        <v>1817.28</v>
      </c>
      <c r="J49" s="38">
        <f t="shared" si="2"/>
        <v>1908.58</v>
      </c>
      <c r="K49" s="38">
        <f t="shared" si="2"/>
        <v>2014.79</v>
      </c>
      <c r="L49" s="38">
        <f t="shared" si="2"/>
        <v>2124.9699999999998</v>
      </c>
      <c r="M49" s="38">
        <f t="shared" si="2"/>
        <v>2241.44</v>
      </c>
      <c r="N49" s="38">
        <f t="shared" si="2"/>
        <v>2365.1400000000003</v>
      </c>
      <c r="O49" s="38">
        <f t="shared" si="2"/>
        <v>2496.1</v>
      </c>
      <c r="P49" s="38">
        <f t="shared" si="2"/>
        <v>2632.04</v>
      </c>
      <c r="Q49" s="38">
        <f t="shared" si="2"/>
        <v>2774.33</v>
      </c>
      <c r="R49" s="38">
        <f t="shared" si="2"/>
        <v>2925.84</v>
      </c>
      <c r="S49" s="38">
        <f t="shared" si="2"/>
        <v>3086.56</v>
      </c>
      <c r="T49" s="38">
        <f t="shared" si="2"/>
        <v>3255.21</v>
      </c>
      <c r="U49" s="38">
        <f t="shared" si="2"/>
        <v>3431.77</v>
      </c>
      <c r="V49" s="38">
        <f t="shared" si="2"/>
        <v>3617.3</v>
      </c>
      <c r="W49" s="38">
        <f t="shared" si="2"/>
        <v>2822.7200000000003</v>
      </c>
      <c r="X49" s="38">
        <f t="shared" si="2"/>
        <v>2865.3599999999997</v>
      </c>
      <c r="Y49" s="38">
        <f t="shared" si="2"/>
        <v>2936.41</v>
      </c>
      <c r="Z49" s="38">
        <f t="shared" si="2"/>
        <v>2994.4700000000003</v>
      </c>
      <c r="AA49" s="38">
        <f t="shared" si="2"/>
        <v>3073.47</v>
      </c>
      <c r="AB49" s="38">
        <f t="shared" si="2"/>
        <v>3145.8199999999997</v>
      </c>
      <c r="AC49" s="38">
        <f t="shared" ref="D49:AZ52" si="4">AC25+AC37</f>
        <v>3185.51</v>
      </c>
      <c r="AD49" s="38">
        <f t="shared" si="4"/>
        <v>3244.49</v>
      </c>
      <c r="AE49" s="38">
        <f t="shared" si="4"/>
        <v>3303.38</v>
      </c>
      <c r="AF49" s="38">
        <f t="shared" si="4"/>
        <v>3413.19</v>
      </c>
      <c r="AG49" s="38">
        <f t="shared" si="4"/>
        <v>3533.3199999999997</v>
      </c>
      <c r="AH49" s="38">
        <f t="shared" si="4"/>
        <v>3584.07</v>
      </c>
      <c r="AI49" s="38">
        <f t="shared" si="4"/>
        <v>3664.16</v>
      </c>
      <c r="AJ49" s="38">
        <f t="shared" si="4"/>
        <v>3792.1099999999997</v>
      </c>
      <c r="AK49" s="38">
        <f t="shared" si="4"/>
        <v>3948.2999999999997</v>
      </c>
      <c r="AL49" s="38">
        <f t="shared" si="4"/>
        <v>3995.87</v>
      </c>
      <c r="AM49" s="38">
        <f t="shared" si="4"/>
        <v>3980.38</v>
      </c>
      <c r="AN49" s="38">
        <f t="shared" si="4"/>
        <v>3998.66</v>
      </c>
      <c r="AO49" s="38">
        <f t="shared" si="4"/>
        <v>4095.66</v>
      </c>
      <c r="AP49" s="38">
        <f t="shared" si="4"/>
        <v>4129.05</v>
      </c>
      <c r="AQ49" s="38">
        <f t="shared" si="4"/>
        <v>4154.9399999999996</v>
      </c>
      <c r="AR49" s="38">
        <f t="shared" si="4"/>
        <v>4235.8500000000004</v>
      </c>
      <c r="AS49" s="38">
        <f t="shared" si="4"/>
        <v>4259.18</v>
      </c>
      <c r="AT49" s="38">
        <f t="shared" si="4"/>
        <v>4255.95</v>
      </c>
      <c r="AU49" s="38">
        <f t="shared" si="4"/>
        <v>4293.57</v>
      </c>
      <c r="AV49" s="38">
        <f t="shared" si="4"/>
        <v>4272.4699999999993</v>
      </c>
      <c r="AW49" s="38">
        <f t="shared" si="4"/>
        <v>4297.76</v>
      </c>
      <c r="AX49" s="38">
        <f t="shared" si="4"/>
        <v>4335.29</v>
      </c>
      <c r="AY49" s="38">
        <f t="shared" si="4"/>
        <v>4356.01</v>
      </c>
      <c r="AZ49" s="38">
        <f t="shared" si="4"/>
        <v>4383.9400000000005</v>
      </c>
    </row>
    <row r="50" spans="1:52" s="23" customFormat="1">
      <c r="A50" s="23" t="s">
        <v>38</v>
      </c>
      <c r="B50" s="23" t="s">
        <v>38</v>
      </c>
      <c r="C50" s="38">
        <f t="shared" si="3"/>
        <v>1330.9</v>
      </c>
      <c r="D50" s="38">
        <f t="shared" si="4"/>
        <v>1408.5200000000002</v>
      </c>
      <c r="E50" s="38">
        <f t="shared" si="4"/>
        <v>1475.75</v>
      </c>
      <c r="F50" s="38">
        <f t="shared" si="4"/>
        <v>1549.67</v>
      </c>
      <c r="G50" s="38">
        <f t="shared" si="4"/>
        <v>1624.73</v>
      </c>
      <c r="H50" s="38">
        <f t="shared" si="4"/>
        <v>1711.1599999999999</v>
      </c>
      <c r="I50" s="38">
        <f t="shared" si="4"/>
        <v>1804.24</v>
      </c>
      <c r="J50" s="38">
        <f t="shared" si="4"/>
        <v>1892.1599999999999</v>
      </c>
      <c r="K50" s="38">
        <f t="shared" si="4"/>
        <v>1994.58</v>
      </c>
      <c r="L50" s="38">
        <f t="shared" si="4"/>
        <v>2100.62</v>
      </c>
      <c r="M50" s="38">
        <f t="shared" si="4"/>
        <v>2212.5699999999997</v>
      </c>
      <c r="N50" s="38">
        <f t="shared" si="4"/>
        <v>2331.3200000000002</v>
      </c>
      <c r="O50" s="38">
        <f t="shared" si="4"/>
        <v>2456.8599999999997</v>
      </c>
      <c r="P50" s="38">
        <f t="shared" si="4"/>
        <v>2586.94</v>
      </c>
      <c r="Q50" s="38">
        <f t="shared" si="4"/>
        <v>2722.87</v>
      </c>
      <c r="R50" s="38">
        <f t="shared" si="4"/>
        <v>2867.43</v>
      </c>
      <c r="S50" s="38">
        <f t="shared" si="4"/>
        <v>3020.59</v>
      </c>
      <c r="T50" s="38">
        <f t="shared" si="4"/>
        <v>3181.0600000000004</v>
      </c>
      <c r="U50" s="38">
        <f t="shared" si="4"/>
        <v>3348.77</v>
      </c>
      <c r="V50" s="38">
        <f t="shared" si="4"/>
        <v>3524.73</v>
      </c>
      <c r="W50" s="38">
        <f t="shared" si="4"/>
        <v>2786.46</v>
      </c>
      <c r="X50" s="38">
        <f t="shared" si="4"/>
        <v>3049.45</v>
      </c>
      <c r="Y50" s="38">
        <f t="shared" si="4"/>
        <v>3159.29</v>
      </c>
      <c r="Z50" s="38">
        <f t="shared" si="4"/>
        <v>3239.86</v>
      </c>
      <c r="AA50" s="38">
        <f t="shared" si="4"/>
        <v>3282.8</v>
      </c>
      <c r="AB50" s="38">
        <f t="shared" si="4"/>
        <v>3344.24</v>
      </c>
      <c r="AC50" s="38">
        <f t="shared" si="4"/>
        <v>3381.0299999999997</v>
      </c>
      <c r="AD50" s="38">
        <f t="shared" si="4"/>
        <v>3434.49</v>
      </c>
      <c r="AE50" s="38">
        <f t="shared" si="4"/>
        <v>3488.2799999999997</v>
      </c>
      <c r="AF50" s="38">
        <f t="shared" si="4"/>
        <v>3596.0699999999997</v>
      </c>
      <c r="AG50" s="38">
        <f t="shared" si="4"/>
        <v>3710.21</v>
      </c>
      <c r="AH50" s="38">
        <f t="shared" si="4"/>
        <v>3758.36</v>
      </c>
      <c r="AI50" s="38">
        <f t="shared" si="4"/>
        <v>3833.45</v>
      </c>
      <c r="AJ50" s="38">
        <f t="shared" si="4"/>
        <v>3960.65</v>
      </c>
      <c r="AK50" s="38">
        <f t="shared" si="4"/>
        <v>4109.07</v>
      </c>
      <c r="AL50" s="38">
        <f t="shared" si="4"/>
        <v>4145.17</v>
      </c>
      <c r="AM50" s="38">
        <f t="shared" si="4"/>
        <v>4121.95</v>
      </c>
      <c r="AN50" s="38">
        <f t="shared" si="4"/>
        <v>4141.91</v>
      </c>
      <c r="AO50" s="38">
        <f t="shared" si="4"/>
        <v>4221.09</v>
      </c>
      <c r="AP50" s="38">
        <f t="shared" si="4"/>
        <v>4248.54</v>
      </c>
      <c r="AQ50" s="38">
        <f t="shared" si="4"/>
        <v>4272.09</v>
      </c>
      <c r="AR50" s="38">
        <f t="shared" si="4"/>
        <v>4346.12</v>
      </c>
      <c r="AS50" s="38">
        <f t="shared" si="4"/>
        <v>4365.26</v>
      </c>
      <c r="AT50" s="38">
        <f t="shared" si="4"/>
        <v>4381.25</v>
      </c>
      <c r="AU50" s="38">
        <f t="shared" si="4"/>
        <v>4415.7999999999993</v>
      </c>
      <c r="AV50" s="38">
        <f t="shared" si="4"/>
        <v>4396.8500000000004</v>
      </c>
      <c r="AW50" s="38">
        <f t="shared" si="4"/>
        <v>4416.3899999999994</v>
      </c>
      <c r="AX50" s="38">
        <f t="shared" si="4"/>
        <v>4447.58</v>
      </c>
      <c r="AY50" s="38">
        <f t="shared" si="4"/>
        <v>4467.74</v>
      </c>
      <c r="AZ50" s="38">
        <f t="shared" si="4"/>
        <v>4500.78</v>
      </c>
    </row>
    <row r="51" spans="1:52" s="23" customFormat="1">
      <c r="A51" s="23" t="s">
        <v>39</v>
      </c>
      <c r="B51" s="23" t="s">
        <v>39</v>
      </c>
      <c r="C51" s="38">
        <f t="shared" si="3"/>
        <v>1330.9</v>
      </c>
      <c r="D51" s="38">
        <f t="shared" si="4"/>
        <v>1408.5200000000002</v>
      </c>
      <c r="E51" s="38">
        <f t="shared" si="4"/>
        <v>1471.5</v>
      </c>
      <c r="F51" s="38">
        <f t="shared" si="4"/>
        <v>1540.76</v>
      </c>
      <c r="G51" s="38">
        <f t="shared" si="4"/>
        <v>1610.72</v>
      </c>
      <c r="H51" s="38">
        <f t="shared" si="4"/>
        <v>1691.53</v>
      </c>
      <c r="I51" s="38">
        <f t="shared" si="4"/>
        <v>1778.3999999999999</v>
      </c>
      <c r="J51" s="38">
        <f t="shared" si="4"/>
        <v>1859.69</v>
      </c>
      <c r="K51" s="38">
        <f t="shared" si="4"/>
        <v>1954.71</v>
      </c>
      <c r="L51" s="38">
        <f t="shared" si="4"/>
        <v>2052.6999999999998</v>
      </c>
      <c r="M51" s="38">
        <f t="shared" si="4"/>
        <v>2155.87</v>
      </c>
      <c r="N51" s="38">
        <f t="shared" si="4"/>
        <v>2265.0300000000002</v>
      </c>
      <c r="O51" s="38">
        <f t="shared" si="4"/>
        <v>2380.13</v>
      </c>
      <c r="P51" s="38">
        <f t="shared" si="4"/>
        <v>2498.92</v>
      </c>
      <c r="Q51" s="38">
        <f t="shared" si="4"/>
        <v>2622.65</v>
      </c>
      <c r="R51" s="38">
        <f t="shared" si="4"/>
        <v>2753.9399999999996</v>
      </c>
      <c r="S51" s="38">
        <f t="shared" si="4"/>
        <v>2892.67</v>
      </c>
      <c r="T51" s="38">
        <f t="shared" si="4"/>
        <v>3037.57</v>
      </c>
      <c r="U51" s="38">
        <f t="shared" si="4"/>
        <v>3188.5</v>
      </c>
      <c r="V51" s="38">
        <f t="shared" si="4"/>
        <v>3346.37</v>
      </c>
      <c r="W51" s="38">
        <f t="shared" si="4"/>
        <v>2754.13</v>
      </c>
      <c r="X51" s="38">
        <f t="shared" si="4"/>
        <v>2816.3999999999996</v>
      </c>
      <c r="Y51" s="38">
        <f t="shared" si="4"/>
        <v>2952.8100000000004</v>
      </c>
      <c r="Z51" s="38">
        <f t="shared" si="4"/>
        <v>3078.13</v>
      </c>
      <c r="AA51" s="38">
        <f t="shared" si="4"/>
        <v>3151.25</v>
      </c>
      <c r="AB51" s="38">
        <f t="shared" si="4"/>
        <v>3243.16</v>
      </c>
      <c r="AC51" s="38">
        <f t="shared" si="4"/>
        <v>3269.33</v>
      </c>
      <c r="AD51" s="38">
        <f t="shared" si="4"/>
        <v>3427.05</v>
      </c>
      <c r="AE51" s="38">
        <f t="shared" si="4"/>
        <v>3560.92</v>
      </c>
      <c r="AF51" s="38">
        <f t="shared" si="4"/>
        <v>3650.91</v>
      </c>
      <c r="AG51" s="38">
        <f t="shared" si="4"/>
        <v>3806.41</v>
      </c>
      <c r="AH51" s="38">
        <f t="shared" si="4"/>
        <v>3924.69</v>
      </c>
      <c r="AI51" s="38">
        <f t="shared" si="4"/>
        <v>3978.58</v>
      </c>
      <c r="AJ51" s="38">
        <f t="shared" si="4"/>
        <v>4191.67</v>
      </c>
      <c r="AK51" s="38">
        <f t="shared" si="4"/>
        <v>4341.6299999999992</v>
      </c>
      <c r="AL51" s="38">
        <f t="shared" si="4"/>
        <v>4422.6399999999994</v>
      </c>
      <c r="AM51" s="38">
        <f t="shared" si="4"/>
        <v>4408.76</v>
      </c>
      <c r="AN51" s="38">
        <f t="shared" si="4"/>
        <v>4447.2299999999996</v>
      </c>
      <c r="AO51" s="38">
        <f t="shared" si="4"/>
        <v>4561.8799999999992</v>
      </c>
      <c r="AP51" s="38">
        <f t="shared" si="4"/>
        <v>4602.74</v>
      </c>
      <c r="AQ51" s="38">
        <f t="shared" si="4"/>
        <v>4647.17</v>
      </c>
      <c r="AR51" s="38">
        <f t="shared" si="4"/>
        <v>4740.6099999999997</v>
      </c>
      <c r="AS51" s="38">
        <f t="shared" si="4"/>
        <v>4776.8999999999996</v>
      </c>
      <c r="AT51" s="38">
        <f t="shared" si="4"/>
        <v>4821.7700000000004</v>
      </c>
      <c r="AU51" s="38">
        <f t="shared" si="4"/>
        <v>4889.33</v>
      </c>
      <c r="AV51" s="38">
        <f t="shared" si="4"/>
        <v>4895.2199999999993</v>
      </c>
      <c r="AW51" s="38">
        <f t="shared" si="4"/>
        <v>4937.7199999999993</v>
      </c>
      <c r="AX51" s="38">
        <f t="shared" si="4"/>
        <v>4997.0499999999993</v>
      </c>
      <c r="AY51" s="38">
        <f t="shared" si="4"/>
        <v>5045.78</v>
      </c>
      <c r="AZ51" s="38">
        <f t="shared" si="4"/>
        <v>5169.68</v>
      </c>
    </row>
    <row r="52" spans="1:52" s="23" customFormat="1">
      <c r="B52" s="30" t="s">
        <v>76</v>
      </c>
      <c r="C52" s="38">
        <f t="shared" si="3"/>
        <v>1331</v>
      </c>
      <c r="D52" s="38">
        <f t="shared" si="4"/>
        <v>1408.635</v>
      </c>
      <c r="E52" s="38">
        <f t="shared" si="4"/>
        <v>1469.7123753120541</v>
      </c>
      <c r="F52" s="38">
        <f t="shared" si="4"/>
        <v>1536.6171893638896</v>
      </c>
      <c r="G52" s="38">
        <f t="shared" si="4"/>
        <v>1604.0698029527875</v>
      </c>
      <c r="H52" s="38">
        <f t="shared" si="4"/>
        <v>1681.401433041907</v>
      </c>
      <c r="I52" s="38">
        <f t="shared" si="4"/>
        <v>1765.7744300934282</v>
      </c>
      <c r="J52" s="38">
        <f t="shared" si="4"/>
        <v>1843.8234479680755</v>
      </c>
      <c r="K52" s="38">
        <f t="shared" si="4"/>
        <v>1935.5468289549701</v>
      </c>
      <c r="L52" s="38">
        <f t="shared" si="4"/>
        <v>2028.6516097421047</v>
      </c>
      <c r="M52" s="38">
        <f t="shared" si="4"/>
        <v>2128.6058530620689</v>
      </c>
      <c r="N52" s="38">
        <f t="shared" si="4"/>
        <v>2232.9795823821146</v>
      </c>
      <c r="O52" s="38">
        <f t="shared" si="4"/>
        <v>2341.956703029341</v>
      </c>
      <c r="P52" s="38">
        <f t="shared" si="4"/>
        <v>2455.728481329485</v>
      </c>
      <c r="Q52" s="38">
        <f t="shared" si="4"/>
        <v>2574.493831376275</v>
      </c>
      <c r="R52" s="38">
        <f t="shared" si="4"/>
        <v>2698.4596127524501</v>
      </c>
      <c r="S52" s="38">
        <f t="shared" si="4"/>
        <v>2831.2336701957761</v>
      </c>
      <c r="T52" s="38">
        <f t="shared" si="4"/>
        <v>2968.121019025707</v>
      </c>
      <c r="U52" s="38">
        <f t="shared" si="4"/>
        <v>3111.0014248466623</v>
      </c>
      <c r="V52" s="38">
        <f t="shared" si="4"/>
        <v>3260.1227657155273</v>
      </c>
      <c r="W52" s="38">
        <f t="shared" si="4"/>
        <v>2577.2350804974312</v>
      </c>
      <c r="X52" s="38">
        <f t="shared" si="4"/>
        <v>2644.7276788282152</v>
      </c>
      <c r="Y52" s="38">
        <f t="shared" si="4"/>
        <v>2814.2235046495739</v>
      </c>
      <c r="Z52" s="38">
        <f t="shared" si="4"/>
        <v>2903.3570589408337</v>
      </c>
      <c r="AA52" s="38">
        <f t="shared" si="4"/>
        <v>3012.2443899163436</v>
      </c>
      <c r="AB52" s="38">
        <f t="shared" si="4"/>
        <v>3129.1759648116517</v>
      </c>
      <c r="AC52" s="38">
        <f t="shared" si="4"/>
        <v>3228.7119789107865</v>
      </c>
      <c r="AD52" s="38">
        <f t="shared" si="4"/>
        <v>3372.9122692678884</v>
      </c>
      <c r="AE52" s="38">
        <f t="shared" si="4"/>
        <v>3584.9188373019679</v>
      </c>
      <c r="AF52" s="38">
        <f t="shared" si="4"/>
        <v>3623.7668083162525</v>
      </c>
      <c r="AG52" s="38">
        <f t="shared" si="4"/>
        <v>3769.3951165650187</v>
      </c>
      <c r="AH52" s="38">
        <f t="shared" si="4"/>
        <v>3822.3346058629113</v>
      </c>
      <c r="AI52" s="38">
        <f t="shared" si="4"/>
        <v>3981.0714546036606</v>
      </c>
      <c r="AJ52" s="38">
        <f t="shared" si="4"/>
        <v>4121.3429417916068</v>
      </c>
      <c r="AK52" s="38">
        <f t="shared" si="4"/>
        <v>4332.9729235797704</v>
      </c>
      <c r="AL52" s="38">
        <f t="shared" si="4"/>
        <v>4346.3406517969834</v>
      </c>
      <c r="AM52" s="38">
        <f t="shared" si="4"/>
        <v>4366.9519338156078</v>
      </c>
      <c r="AN52" s="38">
        <f t="shared" si="4"/>
        <v>4405.6195596521065</v>
      </c>
      <c r="AO52" s="38">
        <f t="shared" si="4"/>
        <v>4527.8160397313395</v>
      </c>
      <c r="AP52" s="38">
        <f t="shared" si="4"/>
        <v>4592.6325055696107</v>
      </c>
      <c r="AQ52" s="38">
        <f t="shared" si="4"/>
        <v>4645.8165907083894</v>
      </c>
      <c r="AR52" s="38">
        <f t="shared" si="4"/>
        <v>4761.7268491779541</v>
      </c>
      <c r="AS52" s="38">
        <f t="shared" si="4"/>
        <v>4813.9888915804468</v>
      </c>
      <c r="AT52" s="38">
        <f t="shared" si="4"/>
        <v>4903.7472611445783</v>
      </c>
      <c r="AU52" s="38">
        <f t="shared" si="4"/>
        <v>4994.1266745934754</v>
      </c>
      <c r="AV52" s="38">
        <f t="shared" si="4"/>
        <v>5019.5632545985063</v>
      </c>
      <c r="AW52" s="38">
        <f t="shared" si="4"/>
        <v>5055.8024795850888</v>
      </c>
      <c r="AX52" s="38">
        <f t="shared" si="4"/>
        <v>5091.8309223705564</v>
      </c>
      <c r="AY52" s="38">
        <f t="shared" si="4"/>
        <v>5175.8487558698325</v>
      </c>
      <c r="AZ52" s="38">
        <f t="shared" si="4"/>
        <v>5269.3962266750186</v>
      </c>
    </row>
    <row r="53" spans="1:52" s="23" customFormat="1">
      <c r="B53" s="30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</row>
    <row r="54" spans="1:52" ht="43.2">
      <c r="A54" s="22" t="s">
        <v>58</v>
      </c>
      <c r="B54" s="30" t="s">
        <v>41</v>
      </c>
    </row>
    <row r="55" spans="1:52">
      <c r="A55" s="24"/>
      <c r="B55" s="23"/>
    </row>
    <row r="56" spans="1:52">
      <c r="A56" s="23" t="s">
        <v>33</v>
      </c>
      <c r="B56" s="23" t="s">
        <v>33</v>
      </c>
      <c r="C56" s="39">
        <f t="shared" ref="C56:AH56" si="5">C20/C6*1000</f>
        <v>61.196431855802835</v>
      </c>
      <c r="D56" s="39">
        <f t="shared" si="5"/>
        <v>60.944469323779671</v>
      </c>
      <c r="E56" s="39">
        <f t="shared" si="5"/>
        <v>60.925178515988826</v>
      </c>
      <c r="F56" s="39">
        <f t="shared" si="5"/>
        <v>61.003028839822662</v>
      </c>
      <c r="G56" s="39">
        <f t="shared" si="5"/>
        <v>61.065384782703269</v>
      </c>
      <c r="H56" s="39">
        <f t="shared" si="5"/>
        <v>61.034453205347958</v>
      </c>
      <c r="I56" s="39">
        <f t="shared" si="5"/>
        <v>60.996205733558178</v>
      </c>
      <c r="J56" s="39">
        <f t="shared" si="5"/>
        <v>61.049070787220707</v>
      </c>
      <c r="K56" s="39">
        <f t="shared" si="5"/>
        <v>61.010561788517641</v>
      </c>
      <c r="L56" s="39">
        <f t="shared" si="5"/>
        <v>60.980931946075053</v>
      </c>
      <c r="M56" s="39">
        <f t="shared" si="5"/>
        <v>60.950634021851819</v>
      </c>
      <c r="N56" s="39">
        <f t="shared" si="5"/>
        <v>60.93904642211924</v>
      </c>
      <c r="O56" s="39">
        <f t="shared" si="5"/>
        <v>60.932931074495237</v>
      </c>
      <c r="P56" s="39">
        <f t="shared" si="5"/>
        <v>60.918690199367205</v>
      </c>
      <c r="Q56" s="39">
        <f t="shared" si="5"/>
        <v>60.909979327194137</v>
      </c>
      <c r="R56" s="39">
        <f t="shared" si="5"/>
        <v>60.886197829870753</v>
      </c>
      <c r="S56" s="39">
        <f t="shared" si="5"/>
        <v>60.86303118730622</v>
      </c>
      <c r="T56" s="39">
        <f t="shared" si="5"/>
        <v>60.841329739442948</v>
      </c>
      <c r="U56" s="39">
        <f t="shared" si="5"/>
        <v>60.816095211107964</v>
      </c>
      <c r="V56" s="39">
        <f t="shared" si="5"/>
        <v>60.795446609400095</v>
      </c>
      <c r="W56" s="39">
        <f t="shared" si="5"/>
        <v>60.783982922462478</v>
      </c>
      <c r="X56" s="39">
        <f t="shared" si="5"/>
        <v>60.727908239446172</v>
      </c>
      <c r="Y56" s="39">
        <f t="shared" si="5"/>
        <v>60.676457796661204</v>
      </c>
      <c r="Z56" s="39">
        <f t="shared" si="5"/>
        <v>60.630752482433287</v>
      </c>
      <c r="AA56" s="39">
        <f t="shared" si="5"/>
        <v>60.587948200689787</v>
      </c>
      <c r="AB56" s="39">
        <f t="shared" si="5"/>
        <v>60.544374899695072</v>
      </c>
      <c r="AC56" s="39">
        <f t="shared" si="5"/>
        <v>60.505463182897863</v>
      </c>
      <c r="AD56" s="39">
        <f t="shared" si="5"/>
        <v>60.469150465712325</v>
      </c>
      <c r="AE56" s="39">
        <f t="shared" si="5"/>
        <v>60.43346805294172</v>
      </c>
      <c r="AF56" s="39">
        <f t="shared" si="5"/>
        <v>60.400536078706104</v>
      </c>
      <c r="AG56" s="39">
        <f t="shared" si="5"/>
        <v>60.369033655147526</v>
      </c>
      <c r="AH56" s="39">
        <f t="shared" si="5"/>
        <v>60.339511673498492</v>
      </c>
      <c r="AI56" s="39">
        <f t="shared" ref="AI56:AZ56" si="6">AI20/AI6*1000</f>
        <v>60.31100548660622</v>
      </c>
      <c r="AJ56" s="39">
        <f t="shared" si="6"/>
        <v>60.284935795240443</v>
      </c>
      <c r="AK56" s="39">
        <f t="shared" si="6"/>
        <v>60.259200916511524</v>
      </c>
      <c r="AL56" s="39">
        <f t="shared" si="6"/>
        <v>60.23606000566091</v>
      </c>
      <c r="AM56" s="39">
        <f t="shared" si="6"/>
        <v>60.23606000566091</v>
      </c>
      <c r="AN56" s="39">
        <f t="shared" si="6"/>
        <v>60.23606000566091</v>
      </c>
      <c r="AO56" s="39">
        <f t="shared" si="6"/>
        <v>60.23606000566091</v>
      </c>
      <c r="AP56" s="39">
        <f t="shared" si="6"/>
        <v>60.23606000566091</v>
      </c>
      <c r="AQ56" s="39">
        <f t="shared" si="6"/>
        <v>60.23606000566091</v>
      </c>
      <c r="AR56" s="39">
        <f t="shared" si="6"/>
        <v>60.23606000566091</v>
      </c>
      <c r="AS56" s="39">
        <f t="shared" si="6"/>
        <v>60.23606000566091</v>
      </c>
      <c r="AT56" s="39">
        <f t="shared" si="6"/>
        <v>60.23606000566091</v>
      </c>
      <c r="AU56" s="39">
        <f t="shared" si="6"/>
        <v>60.23606000566091</v>
      </c>
      <c r="AV56" s="39">
        <f t="shared" si="6"/>
        <v>60.23606000566091</v>
      </c>
      <c r="AW56" s="39">
        <f t="shared" si="6"/>
        <v>60.23606000566091</v>
      </c>
      <c r="AX56" s="39">
        <f t="shared" si="6"/>
        <v>60.23606000566091</v>
      </c>
      <c r="AY56" s="39">
        <f t="shared" si="6"/>
        <v>60.23606000566091</v>
      </c>
      <c r="AZ56" s="39">
        <f t="shared" si="6"/>
        <v>60.23606000566091</v>
      </c>
    </row>
    <row r="57" spans="1:52">
      <c r="A57" s="23" t="s">
        <v>34</v>
      </c>
      <c r="B57" s="23" t="s">
        <v>34</v>
      </c>
      <c r="C57" s="39">
        <f t="shared" ref="C57:AH57" si="7">C21/C7*1000</f>
        <v>61.196431855802835</v>
      </c>
      <c r="D57" s="39">
        <f t="shared" si="7"/>
        <v>60.944469323779671</v>
      </c>
      <c r="E57" s="39">
        <f t="shared" si="7"/>
        <v>60.925178515988826</v>
      </c>
      <c r="F57" s="39">
        <f t="shared" si="7"/>
        <v>61.003028839822662</v>
      </c>
      <c r="G57" s="39">
        <f t="shared" si="7"/>
        <v>61.065384782703269</v>
      </c>
      <c r="H57" s="39">
        <f t="shared" si="7"/>
        <v>61.034453205347958</v>
      </c>
      <c r="I57" s="39">
        <f t="shared" si="7"/>
        <v>60.996205733558178</v>
      </c>
      <c r="J57" s="39">
        <f t="shared" si="7"/>
        <v>61.049070787220707</v>
      </c>
      <c r="K57" s="39">
        <f t="shared" si="7"/>
        <v>61.010561788517641</v>
      </c>
      <c r="L57" s="39">
        <f t="shared" si="7"/>
        <v>60.980931946075053</v>
      </c>
      <c r="M57" s="39">
        <f t="shared" si="7"/>
        <v>60.950634021851819</v>
      </c>
      <c r="N57" s="39">
        <f t="shared" si="7"/>
        <v>60.93904642211924</v>
      </c>
      <c r="O57" s="39">
        <f t="shared" si="7"/>
        <v>60.932931074495237</v>
      </c>
      <c r="P57" s="39">
        <f t="shared" si="7"/>
        <v>60.918690199367205</v>
      </c>
      <c r="Q57" s="39">
        <f t="shared" si="7"/>
        <v>60.909979327194137</v>
      </c>
      <c r="R57" s="39">
        <f t="shared" si="7"/>
        <v>60.886197829870753</v>
      </c>
      <c r="S57" s="39">
        <f t="shared" si="7"/>
        <v>60.86303118730622</v>
      </c>
      <c r="T57" s="39">
        <f t="shared" si="7"/>
        <v>60.841329739442948</v>
      </c>
      <c r="U57" s="39">
        <f t="shared" si="7"/>
        <v>60.816095211107964</v>
      </c>
      <c r="V57" s="39">
        <f t="shared" si="7"/>
        <v>60.795446609400095</v>
      </c>
      <c r="W57" s="39">
        <f t="shared" si="7"/>
        <v>60.783982922462478</v>
      </c>
      <c r="X57" s="39">
        <f t="shared" si="7"/>
        <v>60.727908239446172</v>
      </c>
      <c r="Y57" s="39">
        <f t="shared" si="7"/>
        <v>60.676457796661204</v>
      </c>
      <c r="Z57" s="39">
        <f t="shared" si="7"/>
        <v>60.630752482433287</v>
      </c>
      <c r="AA57" s="39">
        <f t="shared" si="7"/>
        <v>60.587948200689787</v>
      </c>
      <c r="AB57" s="39">
        <f t="shared" si="7"/>
        <v>60.544374899695072</v>
      </c>
      <c r="AC57" s="39">
        <f t="shared" si="7"/>
        <v>60.505463182897863</v>
      </c>
      <c r="AD57" s="39">
        <f t="shared" si="7"/>
        <v>60.469150465712325</v>
      </c>
      <c r="AE57" s="39">
        <f t="shared" si="7"/>
        <v>60.43346805294172</v>
      </c>
      <c r="AF57" s="39">
        <f t="shared" si="7"/>
        <v>60.400536078706104</v>
      </c>
      <c r="AG57" s="39">
        <f t="shared" si="7"/>
        <v>60.369033655147526</v>
      </c>
      <c r="AH57" s="39">
        <f t="shared" si="7"/>
        <v>60.339511673498492</v>
      </c>
      <c r="AI57" s="39">
        <f t="shared" ref="AI57:AZ57" si="8">AI21/AI7*1000</f>
        <v>60.31100548660622</v>
      </c>
      <c r="AJ57" s="39">
        <f t="shared" si="8"/>
        <v>60.284935795240443</v>
      </c>
      <c r="AK57" s="39">
        <f t="shared" si="8"/>
        <v>60.259200916511524</v>
      </c>
      <c r="AL57" s="39">
        <f t="shared" si="8"/>
        <v>60.23606000566091</v>
      </c>
      <c r="AM57" s="39">
        <f t="shared" si="8"/>
        <v>60.23606000566091</v>
      </c>
      <c r="AN57" s="39">
        <f t="shared" si="8"/>
        <v>60.23606000566091</v>
      </c>
      <c r="AO57" s="39">
        <f t="shared" si="8"/>
        <v>60.23606000566091</v>
      </c>
      <c r="AP57" s="39">
        <f t="shared" si="8"/>
        <v>60.23606000566091</v>
      </c>
      <c r="AQ57" s="39">
        <f t="shared" si="8"/>
        <v>60.23606000566091</v>
      </c>
      <c r="AR57" s="39">
        <f t="shared" si="8"/>
        <v>60.23606000566091</v>
      </c>
      <c r="AS57" s="39">
        <f t="shared" si="8"/>
        <v>60.23606000566091</v>
      </c>
      <c r="AT57" s="39">
        <f t="shared" si="8"/>
        <v>60.23606000566091</v>
      </c>
      <c r="AU57" s="39">
        <f t="shared" si="8"/>
        <v>60.23606000566091</v>
      </c>
      <c r="AV57" s="39">
        <f t="shared" si="8"/>
        <v>60.23606000566091</v>
      </c>
      <c r="AW57" s="39">
        <f t="shared" si="8"/>
        <v>60.23606000566091</v>
      </c>
      <c r="AX57" s="39">
        <f t="shared" si="8"/>
        <v>60.23606000566091</v>
      </c>
      <c r="AY57" s="39">
        <f t="shared" si="8"/>
        <v>60.23606000566091</v>
      </c>
      <c r="AZ57" s="39">
        <f t="shared" si="8"/>
        <v>60.23606000566091</v>
      </c>
    </row>
    <row r="58" spans="1:52">
      <c r="A58" s="23" t="s">
        <v>22</v>
      </c>
      <c r="B58" s="23" t="s">
        <v>22</v>
      </c>
      <c r="C58" s="39">
        <f t="shared" ref="C58:AH58" si="9">C22/C8*1000</f>
        <v>61.196431855802835</v>
      </c>
      <c r="D58" s="39">
        <f t="shared" si="9"/>
        <v>60.944469323779671</v>
      </c>
      <c r="E58" s="39">
        <f t="shared" si="9"/>
        <v>60.925178515988826</v>
      </c>
      <c r="F58" s="39">
        <f t="shared" si="9"/>
        <v>61.003028839822662</v>
      </c>
      <c r="G58" s="39">
        <f t="shared" si="9"/>
        <v>61.065384782703269</v>
      </c>
      <c r="H58" s="39">
        <f t="shared" si="9"/>
        <v>61.034453205347958</v>
      </c>
      <c r="I58" s="39">
        <f t="shared" si="9"/>
        <v>60.996205733558178</v>
      </c>
      <c r="J58" s="39">
        <f t="shared" si="9"/>
        <v>61.049070787220707</v>
      </c>
      <c r="K58" s="39">
        <f t="shared" si="9"/>
        <v>61.010561788517641</v>
      </c>
      <c r="L58" s="39">
        <f t="shared" si="9"/>
        <v>60.980931946075053</v>
      </c>
      <c r="M58" s="39">
        <f t="shared" si="9"/>
        <v>60.950634021851819</v>
      </c>
      <c r="N58" s="39">
        <f t="shared" si="9"/>
        <v>60.93904642211924</v>
      </c>
      <c r="O58" s="39">
        <f t="shared" si="9"/>
        <v>60.932931074495237</v>
      </c>
      <c r="P58" s="39">
        <f t="shared" si="9"/>
        <v>60.918690199367205</v>
      </c>
      <c r="Q58" s="39">
        <f t="shared" si="9"/>
        <v>60.909979327194137</v>
      </c>
      <c r="R58" s="39">
        <f t="shared" si="9"/>
        <v>60.886197829870753</v>
      </c>
      <c r="S58" s="39">
        <f t="shared" si="9"/>
        <v>60.86303118730622</v>
      </c>
      <c r="T58" s="39">
        <f t="shared" si="9"/>
        <v>60.841329739442948</v>
      </c>
      <c r="U58" s="39">
        <f t="shared" si="9"/>
        <v>60.816095211107964</v>
      </c>
      <c r="V58" s="39">
        <f t="shared" si="9"/>
        <v>60.795446609400095</v>
      </c>
      <c r="W58" s="39">
        <f t="shared" si="9"/>
        <v>60.783982922462478</v>
      </c>
      <c r="X58" s="39">
        <f t="shared" si="9"/>
        <v>60.727908239446172</v>
      </c>
      <c r="Y58" s="39">
        <f t="shared" si="9"/>
        <v>60.676457796661204</v>
      </c>
      <c r="Z58" s="39">
        <f t="shared" si="9"/>
        <v>60.630752482433287</v>
      </c>
      <c r="AA58" s="39">
        <f t="shared" si="9"/>
        <v>60.587948200689787</v>
      </c>
      <c r="AB58" s="39">
        <f t="shared" si="9"/>
        <v>60.544374899695072</v>
      </c>
      <c r="AC58" s="39">
        <f t="shared" si="9"/>
        <v>60.505463182897863</v>
      </c>
      <c r="AD58" s="39">
        <f t="shared" si="9"/>
        <v>60.469150465712325</v>
      </c>
      <c r="AE58" s="39">
        <f t="shared" si="9"/>
        <v>60.43346805294172</v>
      </c>
      <c r="AF58" s="39">
        <f t="shared" si="9"/>
        <v>60.400536078706104</v>
      </c>
      <c r="AG58" s="39">
        <f t="shared" si="9"/>
        <v>60.369033655147526</v>
      </c>
      <c r="AH58" s="39">
        <f t="shared" si="9"/>
        <v>60.339511673498492</v>
      </c>
      <c r="AI58" s="39">
        <f t="shared" ref="AI58:AZ58" si="10">AI22/AI8*1000</f>
        <v>60.31100548660622</v>
      </c>
      <c r="AJ58" s="39">
        <f t="shared" si="10"/>
        <v>60.284935795240443</v>
      </c>
      <c r="AK58" s="39">
        <f t="shared" si="10"/>
        <v>60.259200916511524</v>
      </c>
      <c r="AL58" s="39">
        <f t="shared" si="10"/>
        <v>60.23606000566091</v>
      </c>
      <c r="AM58" s="39">
        <f t="shared" si="10"/>
        <v>60.23606000566091</v>
      </c>
      <c r="AN58" s="39">
        <f t="shared" si="10"/>
        <v>60.23606000566091</v>
      </c>
      <c r="AO58" s="39">
        <f t="shared" si="10"/>
        <v>60.23606000566091</v>
      </c>
      <c r="AP58" s="39">
        <f t="shared" si="10"/>
        <v>60.23606000566091</v>
      </c>
      <c r="AQ58" s="39">
        <f t="shared" si="10"/>
        <v>60.23606000566091</v>
      </c>
      <c r="AR58" s="39">
        <f t="shared" si="10"/>
        <v>60.23606000566091</v>
      </c>
      <c r="AS58" s="39">
        <f t="shared" si="10"/>
        <v>60.23606000566091</v>
      </c>
      <c r="AT58" s="39">
        <f t="shared" si="10"/>
        <v>60.23606000566091</v>
      </c>
      <c r="AU58" s="39">
        <f t="shared" si="10"/>
        <v>60.23606000566091</v>
      </c>
      <c r="AV58" s="39">
        <f t="shared" si="10"/>
        <v>60.23606000566091</v>
      </c>
      <c r="AW58" s="39">
        <f t="shared" si="10"/>
        <v>60.23606000566091</v>
      </c>
      <c r="AX58" s="39">
        <f t="shared" si="10"/>
        <v>60.23606000566091</v>
      </c>
      <c r="AY58" s="39">
        <f t="shared" si="10"/>
        <v>60.23606000566091</v>
      </c>
      <c r="AZ58" s="39">
        <f t="shared" si="10"/>
        <v>60.23606000566091</v>
      </c>
    </row>
    <row r="59" spans="1:52">
      <c r="A59" s="23" t="s">
        <v>35</v>
      </c>
      <c r="B59" s="23" t="s">
        <v>35</v>
      </c>
      <c r="C59" s="39">
        <f t="shared" ref="C59:AH59" si="11">C23/C9*1000</f>
        <v>61.196431855802835</v>
      </c>
      <c r="D59" s="39">
        <f t="shared" si="11"/>
        <v>60.944469323779671</v>
      </c>
      <c r="E59" s="39">
        <f t="shared" si="11"/>
        <v>60.925178515988826</v>
      </c>
      <c r="F59" s="39">
        <f t="shared" si="11"/>
        <v>61.003028839822662</v>
      </c>
      <c r="G59" s="39">
        <f t="shared" si="11"/>
        <v>61.065384782703269</v>
      </c>
      <c r="H59" s="39">
        <f t="shared" si="11"/>
        <v>61.034453205347958</v>
      </c>
      <c r="I59" s="39">
        <f t="shared" si="11"/>
        <v>60.996205733558178</v>
      </c>
      <c r="J59" s="39">
        <f t="shared" si="11"/>
        <v>61.049070787220707</v>
      </c>
      <c r="K59" s="39">
        <f t="shared" si="11"/>
        <v>61.010561788517641</v>
      </c>
      <c r="L59" s="39">
        <f t="shared" si="11"/>
        <v>60.980931946075053</v>
      </c>
      <c r="M59" s="39">
        <f t="shared" si="11"/>
        <v>60.950634021851819</v>
      </c>
      <c r="N59" s="39">
        <f t="shared" si="11"/>
        <v>60.93904642211924</v>
      </c>
      <c r="O59" s="39">
        <f t="shared" si="11"/>
        <v>60.932931074495237</v>
      </c>
      <c r="P59" s="39">
        <f t="shared" si="11"/>
        <v>60.918690199367205</v>
      </c>
      <c r="Q59" s="39">
        <f t="shared" si="11"/>
        <v>60.909979327194137</v>
      </c>
      <c r="R59" s="39">
        <f t="shared" si="11"/>
        <v>60.886197829870753</v>
      </c>
      <c r="S59" s="39">
        <f t="shared" si="11"/>
        <v>60.86303118730622</v>
      </c>
      <c r="T59" s="39">
        <f t="shared" si="11"/>
        <v>60.841329739442948</v>
      </c>
      <c r="U59" s="39">
        <f t="shared" si="11"/>
        <v>60.816095211107964</v>
      </c>
      <c r="V59" s="39">
        <f t="shared" si="11"/>
        <v>60.795446609400095</v>
      </c>
      <c r="W59" s="39">
        <f t="shared" si="11"/>
        <v>60.783982922462478</v>
      </c>
      <c r="X59" s="39">
        <f t="shared" si="11"/>
        <v>60.727908239446172</v>
      </c>
      <c r="Y59" s="39">
        <f t="shared" si="11"/>
        <v>60.676457796661204</v>
      </c>
      <c r="Z59" s="39">
        <f t="shared" si="11"/>
        <v>60.630752482433287</v>
      </c>
      <c r="AA59" s="39">
        <f t="shared" si="11"/>
        <v>60.587948200689787</v>
      </c>
      <c r="AB59" s="39">
        <f t="shared" si="11"/>
        <v>60.544374899695072</v>
      </c>
      <c r="AC59" s="39">
        <f t="shared" si="11"/>
        <v>60.505463182897863</v>
      </c>
      <c r="AD59" s="39">
        <f t="shared" si="11"/>
        <v>60.469150465712325</v>
      </c>
      <c r="AE59" s="39">
        <f t="shared" si="11"/>
        <v>60.43346805294172</v>
      </c>
      <c r="AF59" s="39">
        <f t="shared" si="11"/>
        <v>60.400536078706104</v>
      </c>
      <c r="AG59" s="39">
        <f t="shared" si="11"/>
        <v>60.369033655147526</v>
      </c>
      <c r="AH59" s="39">
        <f t="shared" si="11"/>
        <v>60.339511673498492</v>
      </c>
      <c r="AI59" s="39">
        <f t="shared" ref="AI59:AZ59" si="12">AI23/AI9*1000</f>
        <v>60.31100548660622</v>
      </c>
      <c r="AJ59" s="39">
        <f t="shared" si="12"/>
        <v>60.284935795240443</v>
      </c>
      <c r="AK59" s="39">
        <f t="shared" si="12"/>
        <v>60.259200916511524</v>
      </c>
      <c r="AL59" s="39">
        <f t="shared" si="12"/>
        <v>60.23606000566091</v>
      </c>
      <c r="AM59" s="39">
        <f t="shared" si="12"/>
        <v>60.23606000566091</v>
      </c>
      <c r="AN59" s="39">
        <f t="shared" si="12"/>
        <v>60.23606000566091</v>
      </c>
      <c r="AO59" s="39">
        <f t="shared" si="12"/>
        <v>60.23606000566091</v>
      </c>
      <c r="AP59" s="39">
        <f t="shared" si="12"/>
        <v>60.23606000566091</v>
      </c>
      <c r="AQ59" s="39">
        <f t="shared" si="12"/>
        <v>60.23606000566091</v>
      </c>
      <c r="AR59" s="39">
        <f t="shared" si="12"/>
        <v>60.23606000566091</v>
      </c>
      <c r="AS59" s="39">
        <f t="shared" si="12"/>
        <v>60.23606000566091</v>
      </c>
      <c r="AT59" s="39">
        <f t="shared" si="12"/>
        <v>60.23606000566091</v>
      </c>
      <c r="AU59" s="39">
        <f t="shared" si="12"/>
        <v>60.23606000566091</v>
      </c>
      <c r="AV59" s="39">
        <f t="shared" si="12"/>
        <v>60.23606000566091</v>
      </c>
      <c r="AW59" s="39">
        <f t="shared" si="12"/>
        <v>60.23606000566091</v>
      </c>
      <c r="AX59" s="39">
        <f t="shared" si="12"/>
        <v>60.23606000566091</v>
      </c>
      <c r="AY59" s="39">
        <f t="shared" si="12"/>
        <v>60.23606000566091</v>
      </c>
      <c r="AZ59" s="39">
        <f t="shared" si="12"/>
        <v>60.23606000566091</v>
      </c>
    </row>
    <row r="60" spans="1:52">
      <c r="A60" s="23" t="s">
        <v>36</v>
      </c>
      <c r="B60" s="23" t="s">
        <v>36</v>
      </c>
      <c r="C60" s="39">
        <f t="shared" ref="C60:AH60" si="13">C24/C10*1000</f>
        <v>61.196431855802835</v>
      </c>
      <c r="D60" s="39">
        <f t="shared" si="13"/>
        <v>60.944469323779671</v>
      </c>
      <c r="E60" s="39">
        <f t="shared" si="13"/>
        <v>60.925178515988826</v>
      </c>
      <c r="F60" s="39">
        <f t="shared" si="13"/>
        <v>61.003028839822662</v>
      </c>
      <c r="G60" s="39">
        <f t="shared" si="13"/>
        <v>61.065384782703269</v>
      </c>
      <c r="H60" s="39">
        <f t="shared" si="13"/>
        <v>61.034453205347958</v>
      </c>
      <c r="I60" s="39">
        <f t="shared" si="13"/>
        <v>60.996205733558178</v>
      </c>
      <c r="J60" s="39">
        <f t="shared" si="13"/>
        <v>61.049070787220707</v>
      </c>
      <c r="K60" s="39">
        <f t="shared" si="13"/>
        <v>61.010561788517641</v>
      </c>
      <c r="L60" s="39">
        <f t="shared" si="13"/>
        <v>60.980931946075053</v>
      </c>
      <c r="M60" s="39">
        <f t="shared" si="13"/>
        <v>60.950634021851819</v>
      </c>
      <c r="N60" s="39">
        <f t="shared" si="13"/>
        <v>60.93904642211924</v>
      </c>
      <c r="O60" s="39">
        <f t="shared" si="13"/>
        <v>60.932931074495237</v>
      </c>
      <c r="P60" s="39">
        <f t="shared" si="13"/>
        <v>60.918690199367205</v>
      </c>
      <c r="Q60" s="39">
        <f t="shared" si="13"/>
        <v>60.909979327194137</v>
      </c>
      <c r="R60" s="39">
        <f t="shared" si="13"/>
        <v>60.886197829870753</v>
      </c>
      <c r="S60" s="39">
        <f t="shared" si="13"/>
        <v>60.86303118730622</v>
      </c>
      <c r="T60" s="39">
        <f t="shared" si="13"/>
        <v>60.841329739442948</v>
      </c>
      <c r="U60" s="39">
        <f t="shared" si="13"/>
        <v>60.816095211107964</v>
      </c>
      <c r="V60" s="39">
        <f t="shared" si="13"/>
        <v>60.795446609400095</v>
      </c>
      <c r="W60" s="39">
        <f t="shared" si="13"/>
        <v>60.783982922462478</v>
      </c>
      <c r="X60" s="39">
        <f t="shared" si="13"/>
        <v>60.727908239446172</v>
      </c>
      <c r="Y60" s="39">
        <f t="shared" si="13"/>
        <v>60.676457796661204</v>
      </c>
      <c r="Z60" s="39">
        <f t="shared" si="13"/>
        <v>60.630752482433287</v>
      </c>
      <c r="AA60" s="39">
        <f t="shared" si="13"/>
        <v>60.587948200689787</v>
      </c>
      <c r="AB60" s="39">
        <f t="shared" si="13"/>
        <v>60.544374899695072</v>
      </c>
      <c r="AC60" s="39">
        <f t="shared" si="13"/>
        <v>60.505463182897863</v>
      </c>
      <c r="AD60" s="39">
        <f t="shared" si="13"/>
        <v>60.469150465712325</v>
      </c>
      <c r="AE60" s="39">
        <f t="shared" si="13"/>
        <v>60.43346805294172</v>
      </c>
      <c r="AF60" s="39">
        <f t="shared" si="13"/>
        <v>60.400536078706104</v>
      </c>
      <c r="AG60" s="39">
        <f t="shared" si="13"/>
        <v>60.369033655147526</v>
      </c>
      <c r="AH60" s="39">
        <f t="shared" si="13"/>
        <v>60.339511673498492</v>
      </c>
      <c r="AI60" s="39">
        <f t="shared" ref="AI60:AZ60" si="14">AI24/AI10*1000</f>
        <v>60.31100548660622</v>
      </c>
      <c r="AJ60" s="39">
        <f t="shared" si="14"/>
        <v>60.284935795240443</v>
      </c>
      <c r="AK60" s="39">
        <f t="shared" si="14"/>
        <v>60.259200916511524</v>
      </c>
      <c r="AL60" s="39">
        <f t="shared" si="14"/>
        <v>60.23606000566091</v>
      </c>
      <c r="AM60" s="39">
        <f t="shared" si="14"/>
        <v>60.23606000566091</v>
      </c>
      <c r="AN60" s="39">
        <f t="shared" si="14"/>
        <v>60.23606000566091</v>
      </c>
      <c r="AO60" s="39">
        <f t="shared" si="14"/>
        <v>60.23606000566091</v>
      </c>
      <c r="AP60" s="39">
        <f t="shared" si="14"/>
        <v>60.23606000566091</v>
      </c>
      <c r="AQ60" s="39">
        <f t="shared" si="14"/>
        <v>60.23606000566091</v>
      </c>
      <c r="AR60" s="39">
        <f t="shared" si="14"/>
        <v>60.23606000566091</v>
      </c>
      <c r="AS60" s="39">
        <f t="shared" si="14"/>
        <v>60.23606000566091</v>
      </c>
      <c r="AT60" s="39">
        <f t="shared" si="14"/>
        <v>60.23606000566091</v>
      </c>
      <c r="AU60" s="39">
        <f t="shared" si="14"/>
        <v>60.23606000566091</v>
      </c>
      <c r="AV60" s="39">
        <f t="shared" si="14"/>
        <v>60.23606000566091</v>
      </c>
      <c r="AW60" s="39">
        <f t="shared" si="14"/>
        <v>60.23606000566091</v>
      </c>
      <c r="AX60" s="39">
        <f t="shared" si="14"/>
        <v>60.23606000566091</v>
      </c>
      <c r="AY60" s="39">
        <f t="shared" si="14"/>
        <v>60.23606000566091</v>
      </c>
      <c r="AZ60" s="39">
        <f t="shared" si="14"/>
        <v>60.23606000566091</v>
      </c>
    </row>
    <row r="61" spans="1:52">
      <c r="A61" s="23" t="s">
        <v>37</v>
      </c>
      <c r="B61" s="25" t="s">
        <v>42</v>
      </c>
      <c r="C61" s="39">
        <f t="shared" ref="C61:AH61" si="15">C25/C11*1000</f>
        <v>61.196431855802835</v>
      </c>
      <c r="D61" s="39">
        <f t="shared" si="15"/>
        <v>60.944469323779671</v>
      </c>
      <c r="E61" s="39">
        <f t="shared" si="15"/>
        <v>60.925178515988826</v>
      </c>
      <c r="F61" s="39">
        <f t="shared" si="15"/>
        <v>61.003028839822662</v>
      </c>
      <c r="G61" s="39">
        <f t="shared" si="15"/>
        <v>61.065384782703269</v>
      </c>
      <c r="H61" s="39">
        <f t="shared" si="15"/>
        <v>61.034453205347958</v>
      </c>
      <c r="I61" s="39">
        <f t="shared" si="15"/>
        <v>60.996205733558178</v>
      </c>
      <c r="J61" s="39">
        <f t="shared" si="15"/>
        <v>61.049070787220707</v>
      </c>
      <c r="K61" s="39">
        <f t="shared" si="15"/>
        <v>61.010561788517641</v>
      </c>
      <c r="L61" s="39">
        <f t="shared" si="15"/>
        <v>60.980931946075053</v>
      </c>
      <c r="M61" s="39">
        <f t="shared" si="15"/>
        <v>60.950634021851819</v>
      </c>
      <c r="N61" s="39">
        <f t="shared" si="15"/>
        <v>60.93904642211924</v>
      </c>
      <c r="O61" s="39">
        <f t="shared" si="15"/>
        <v>60.932931074495237</v>
      </c>
      <c r="P61" s="39">
        <f t="shared" si="15"/>
        <v>60.918690199367205</v>
      </c>
      <c r="Q61" s="39">
        <f t="shared" si="15"/>
        <v>60.909979327194137</v>
      </c>
      <c r="R61" s="39">
        <f t="shared" si="15"/>
        <v>60.886197829870753</v>
      </c>
      <c r="S61" s="39">
        <f t="shared" si="15"/>
        <v>60.86303118730622</v>
      </c>
      <c r="T61" s="39">
        <f t="shared" si="15"/>
        <v>60.841329739442948</v>
      </c>
      <c r="U61" s="39">
        <f t="shared" si="15"/>
        <v>60.816095211107964</v>
      </c>
      <c r="V61" s="39">
        <f t="shared" si="15"/>
        <v>60.795446609400095</v>
      </c>
      <c r="W61" s="39">
        <f t="shared" si="15"/>
        <v>60.783982922462478</v>
      </c>
      <c r="X61" s="39">
        <f t="shared" si="15"/>
        <v>60.727908239446172</v>
      </c>
      <c r="Y61" s="39">
        <f t="shared" si="15"/>
        <v>60.676457796661204</v>
      </c>
      <c r="Z61" s="39">
        <f t="shared" si="15"/>
        <v>60.630752482433287</v>
      </c>
      <c r="AA61" s="39">
        <f t="shared" si="15"/>
        <v>60.587948200689787</v>
      </c>
      <c r="AB61" s="39">
        <f t="shared" si="15"/>
        <v>60.544374899695072</v>
      </c>
      <c r="AC61" s="39">
        <f t="shared" si="15"/>
        <v>60.505463182897863</v>
      </c>
      <c r="AD61" s="39">
        <f t="shared" si="15"/>
        <v>60.469150465712325</v>
      </c>
      <c r="AE61" s="39">
        <f t="shared" si="15"/>
        <v>60.43346805294172</v>
      </c>
      <c r="AF61" s="39">
        <f t="shared" si="15"/>
        <v>60.400536078706104</v>
      </c>
      <c r="AG61" s="39">
        <f t="shared" si="15"/>
        <v>60.369033655147526</v>
      </c>
      <c r="AH61" s="39">
        <f t="shared" si="15"/>
        <v>60.339511673498492</v>
      </c>
      <c r="AI61" s="39">
        <f t="shared" ref="AI61:AZ61" si="16">AI25/AI11*1000</f>
        <v>60.31100548660622</v>
      </c>
      <c r="AJ61" s="39">
        <f t="shared" si="16"/>
        <v>60.284935795240443</v>
      </c>
      <c r="AK61" s="39">
        <f t="shared" si="16"/>
        <v>60.259200916511524</v>
      </c>
      <c r="AL61" s="39">
        <f t="shared" si="16"/>
        <v>60.23606000566091</v>
      </c>
      <c r="AM61" s="39">
        <f t="shared" si="16"/>
        <v>60.23606000566091</v>
      </c>
      <c r="AN61" s="39">
        <f t="shared" si="16"/>
        <v>60.23606000566091</v>
      </c>
      <c r="AO61" s="39">
        <f t="shared" si="16"/>
        <v>60.23606000566091</v>
      </c>
      <c r="AP61" s="39">
        <f t="shared" si="16"/>
        <v>60.23606000566091</v>
      </c>
      <c r="AQ61" s="39">
        <f t="shared" si="16"/>
        <v>60.23606000566091</v>
      </c>
      <c r="AR61" s="39">
        <f t="shared" si="16"/>
        <v>60.23606000566091</v>
      </c>
      <c r="AS61" s="39">
        <f t="shared" si="16"/>
        <v>60.23606000566091</v>
      </c>
      <c r="AT61" s="39">
        <f t="shared" si="16"/>
        <v>60.23606000566091</v>
      </c>
      <c r="AU61" s="39">
        <f t="shared" si="16"/>
        <v>60.23606000566091</v>
      </c>
      <c r="AV61" s="39">
        <f t="shared" si="16"/>
        <v>60.23606000566091</v>
      </c>
      <c r="AW61" s="39">
        <f t="shared" si="16"/>
        <v>60.23606000566091</v>
      </c>
      <c r="AX61" s="39">
        <f t="shared" si="16"/>
        <v>60.23606000566091</v>
      </c>
      <c r="AY61" s="39">
        <f t="shared" si="16"/>
        <v>60.23606000566091</v>
      </c>
      <c r="AZ61" s="39">
        <f t="shared" si="16"/>
        <v>60.23606000566091</v>
      </c>
    </row>
    <row r="62" spans="1:52">
      <c r="A62" s="23" t="s">
        <v>38</v>
      </c>
      <c r="B62" s="23" t="s">
        <v>38</v>
      </c>
      <c r="C62" s="39">
        <f t="shared" ref="C62:AH62" si="17">C26/C12*1000</f>
        <v>61.196431855802835</v>
      </c>
      <c r="D62" s="39">
        <f t="shared" si="17"/>
        <v>60.944469323779671</v>
      </c>
      <c r="E62" s="39">
        <f t="shared" si="17"/>
        <v>60.925178515988826</v>
      </c>
      <c r="F62" s="39">
        <f t="shared" si="17"/>
        <v>61.003028839822662</v>
      </c>
      <c r="G62" s="39">
        <f t="shared" si="17"/>
        <v>61.065384782703269</v>
      </c>
      <c r="H62" s="39">
        <f t="shared" si="17"/>
        <v>61.034453205347958</v>
      </c>
      <c r="I62" s="39">
        <f t="shared" si="17"/>
        <v>60.996205733558178</v>
      </c>
      <c r="J62" s="39">
        <f t="shared" si="17"/>
        <v>61.049070787220707</v>
      </c>
      <c r="K62" s="39">
        <f t="shared" si="17"/>
        <v>61.010561788517641</v>
      </c>
      <c r="L62" s="39">
        <f t="shared" si="17"/>
        <v>60.980931946075053</v>
      </c>
      <c r="M62" s="39">
        <f t="shared" si="17"/>
        <v>60.950634021851819</v>
      </c>
      <c r="N62" s="39">
        <f t="shared" si="17"/>
        <v>60.93904642211924</v>
      </c>
      <c r="O62" s="39">
        <f t="shared" si="17"/>
        <v>60.932931074495237</v>
      </c>
      <c r="P62" s="39">
        <f t="shared" si="17"/>
        <v>60.918690199367205</v>
      </c>
      <c r="Q62" s="39">
        <f t="shared" si="17"/>
        <v>60.909979327194137</v>
      </c>
      <c r="R62" s="39">
        <f t="shared" si="17"/>
        <v>60.886197829870753</v>
      </c>
      <c r="S62" s="39">
        <f t="shared" si="17"/>
        <v>60.86303118730622</v>
      </c>
      <c r="T62" s="39">
        <f t="shared" si="17"/>
        <v>60.841329739442948</v>
      </c>
      <c r="U62" s="39">
        <f t="shared" si="17"/>
        <v>60.816095211107964</v>
      </c>
      <c r="V62" s="39">
        <f t="shared" si="17"/>
        <v>60.795446609400095</v>
      </c>
      <c r="W62" s="39">
        <f t="shared" si="17"/>
        <v>60.783982922462478</v>
      </c>
      <c r="X62" s="39">
        <f t="shared" si="17"/>
        <v>60.727908239446172</v>
      </c>
      <c r="Y62" s="39">
        <f t="shared" si="17"/>
        <v>60.676457796661204</v>
      </c>
      <c r="Z62" s="39">
        <f t="shared" si="17"/>
        <v>60.630752482433287</v>
      </c>
      <c r="AA62" s="39">
        <f t="shared" si="17"/>
        <v>60.587948200689787</v>
      </c>
      <c r="AB62" s="39">
        <f t="shared" si="17"/>
        <v>60.544374899695072</v>
      </c>
      <c r="AC62" s="39">
        <f t="shared" si="17"/>
        <v>60.505463182897863</v>
      </c>
      <c r="AD62" s="39">
        <f t="shared" si="17"/>
        <v>60.469150465712325</v>
      </c>
      <c r="AE62" s="39">
        <f t="shared" si="17"/>
        <v>60.43346805294172</v>
      </c>
      <c r="AF62" s="39">
        <f t="shared" si="17"/>
        <v>60.400536078706104</v>
      </c>
      <c r="AG62" s="39">
        <f t="shared" si="17"/>
        <v>60.369033655147526</v>
      </c>
      <c r="AH62" s="39">
        <f t="shared" si="17"/>
        <v>60.339511673498492</v>
      </c>
      <c r="AI62" s="39">
        <f t="shared" ref="AI62:AZ62" si="18">AI26/AI12*1000</f>
        <v>60.31100548660622</v>
      </c>
      <c r="AJ62" s="39">
        <f t="shared" si="18"/>
        <v>60.284935795240443</v>
      </c>
      <c r="AK62" s="39">
        <f t="shared" si="18"/>
        <v>60.259200916511524</v>
      </c>
      <c r="AL62" s="39">
        <f t="shared" si="18"/>
        <v>60.23606000566091</v>
      </c>
      <c r="AM62" s="39">
        <f t="shared" si="18"/>
        <v>60.23606000566091</v>
      </c>
      <c r="AN62" s="39">
        <f t="shared" si="18"/>
        <v>60.23606000566091</v>
      </c>
      <c r="AO62" s="39">
        <f t="shared" si="18"/>
        <v>60.23606000566091</v>
      </c>
      <c r="AP62" s="39">
        <f t="shared" si="18"/>
        <v>60.23606000566091</v>
      </c>
      <c r="AQ62" s="39">
        <f t="shared" si="18"/>
        <v>60.23606000566091</v>
      </c>
      <c r="AR62" s="39">
        <f t="shared" si="18"/>
        <v>60.23606000566091</v>
      </c>
      <c r="AS62" s="39">
        <f t="shared" si="18"/>
        <v>60.23606000566091</v>
      </c>
      <c r="AT62" s="39">
        <f t="shared" si="18"/>
        <v>60.23606000566091</v>
      </c>
      <c r="AU62" s="39">
        <f t="shared" si="18"/>
        <v>60.23606000566091</v>
      </c>
      <c r="AV62" s="39">
        <f t="shared" si="18"/>
        <v>60.23606000566091</v>
      </c>
      <c r="AW62" s="39">
        <f t="shared" si="18"/>
        <v>60.23606000566091</v>
      </c>
      <c r="AX62" s="39">
        <f t="shared" si="18"/>
        <v>60.23606000566091</v>
      </c>
      <c r="AY62" s="39">
        <f t="shared" si="18"/>
        <v>60.23606000566091</v>
      </c>
      <c r="AZ62" s="39">
        <f t="shared" si="18"/>
        <v>60.23606000566091</v>
      </c>
    </row>
    <row r="63" spans="1:52">
      <c r="A63" s="23" t="s">
        <v>39</v>
      </c>
      <c r="B63" s="23" t="s">
        <v>39</v>
      </c>
      <c r="C63" s="39">
        <f>C27/C13*1000</f>
        <v>61.196431855802835</v>
      </c>
      <c r="D63" s="39">
        <f t="shared" ref="D63:AZ63" si="19">D27/D13*1000</f>
        <v>60.944469323779671</v>
      </c>
      <c r="E63" s="39">
        <f t="shared" si="19"/>
        <v>60.925178515988826</v>
      </c>
      <c r="F63" s="39">
        <f t="shared" si="19"/>
        <v>61.003028839822662</v>
      </c>
      <c r="G63" s="39">
        <f t="shared" si="19"/>
        <v>61.065384782703269</v>
      </c>
      <c r="H63" s="39">
        <f t="shared" si="19"/>
        <v>61.034453205347958</v>
      </c>
      <c r="I63" s="39">
        <f t="shared" si="19"/>
        <v>60.996205733558178</v>
      </c>
      <c r="J63" s="39">
        <f t="shared" si="19"/>
        <v>61.049070787220707</v>
      </c>
      <c r="K63" s="39">
        <f t="shared" si="19"/>
        <v>61.010561788517641</v>
      </c>
      <c r="L63" s="39">
        <f t="shared" si="19"/>
        <v>60.980931946075053</v>
      </c>
      <c r="M63" s="39">
        <f t="shared" si="19"/>
        <v>60.950634021851819</v>
      </c>
      <c r="N63" s="39">
        <f t="shared" si="19"/>
        <v>60.93904642211924</v>
      </c>
      <c r="O63" s="39">
        <f t="shared" si="19"/>
        <v>60.932931074495237</v>
      </c>
      <c r="P63" s="39">
        <f t="shared" si="19"/>
        <v>60.918690199367205</v>
      </c>
      <c r="Q63" s="39">
        <f t="shared" si="19"/>
        <v>60.909979327194137</v>
      </c>
      <c r="R63" s="39">
        <f t="shared" si="19"/>
        <v>60.886197829870753</v>
      </c>
      <c r="S63" s="39">
        <f t="shared" si="19"/>
        <v>60.86303118730622</v>
      </c>
      <c r="T63" s="39">
        <f t="shared" si="19"/>
        <v>60.841329739442948</v>
      </c>
      <c r="U63" s="39">
        <f t="shared" si="19"/>
        <v>60.816095211107964</v>
      </c>
      <c r="V63" s="39">
        <f t="shared" si="19"/>
        <v>60.795446609400095</v>
      </c>
      <c r="W63" s="39">
        <f t="shared" si="19"/>
        <v>60.783982922462478</v>
      </c>
      <c r="X63" s="39">
        <f t="shared" si="19"/>
        <v>60.727908239446172</v>
      </c>
      <c r="Y63" s="39">
        <f t="shared" si="19"/>
        <v>60.676457796661204</v>
      </c>
      <c r="Z63" s="39">
        <f t="shared" si="19"/>
        <v>60.630752482433287</v>
      </c>
      <c r="AA63" s="39">
        <f t="shared" si="19"/>
        <v>60.587948200689787</v>
      </c>
      <c r="AB63" s="39">
        <f t="shared" si="19"/>
        <v>60.544374899695072</v>
      </c>
      <c r="AC63" s="39">
        <f t="shared" si="19"/>
        <v>60.505463182897863</v>
      </c>
      <c r="AD63" s="39">
        <f t="shared" si="19"/>
        <v>60.469150465712325</v>
      </c>
      <c r="AE63" s="39">
        <f t="shared" si="19"/>
        <v>60.43346805294172</v>
      </c>
      <c r="AF63" s="39">
        <f t="shared" si="19"/>
        <v>60.400536078706104</v>
      </c>
      <c r="AG63" s="39">
        <f t="shared" si="19"/>
        <v>60.369033655147526</v>
      </c>
      <c r="AH63" s="39">
        <f t="shared" si="19"/>
        <v>60.339511673498492</v>
      </c>
      <c r="AI63" s="39">
        <f t="shared" si="19"/>
        <v>60.31100548660622</v>
      </c>
      <c r="AJ63" s="39">
        <f t="shared" si="19"/>
        <v>60.284935795240443</v>
      </c>
      <c r="AK63" s="39">
        <f t="shared" si="19"/>
        <v>60.259200916511524</v>
      </c>
      <c r="AL63" s="39">
        <f t="shared" si="19"/>
        <v>60.23606000566091</v>
      </c>
      <c r="AM63" s="39">
        <f t="shared" si="19"/>
        <v>60.23606000566091</v>
      </c>
      <c r="AN63" s="39">
        <f t="shared" si="19"/>
        <v>60.23606000566091</v>
      </c>
      <c r="AO63" s="39">
        <f t="shared" si="19"/>
        <v>60.23606000566091</v>
      </c>
      <c r="AP63" s="39">
        <f t="shared" si="19"/>
        <v>60.23606000566091</v>
      </c>
      <c r="AQ63" s="39">
        <f t="shared" si="19"/>
        <v>60.23606000566091</v>
      </c>
      <c r="AR63" s="39">
        <f t="shared" si="19"/>
        <v>60.23606000566091</v>
      </c>
      <c r="AS63" s="39">
        <f t="shared" si="19"/>
        <v>60.23606000566091</v>
      </c>
      <c r="AT63" s="39">
        <f t="shared" si="19"/>
        <v>60.23606000566091</v>
      </c>
      <c r="AU63" s="39">
        <f t="shared" si="19"/>
        <v>60.23606000566091</v>
      </c>
      <c r="AV63" s="39">
        <f t="shared" si="19"/>
        <v>60.23606000566091</v>
      </c>
      <c r="AW63" s="39">
        <f t="shared" si="19"/>
        <v>60.23606000566091</v>
      </c>
      <c r="AX63" s="39">
        <f t="shared" si="19"/>
        <v>60.23606000566091</v>
      </c>
      <c r="AY63" s="39">
        <f t="shared" si="19"/>
        <v>60.23606000566091</v>
      </c>
      <c r="AZ63" s="39">
        <f t="shared" si="19"/>
        <v>60.23606000566091</v>
      </c>
    </row>
    <row r="64" spans="1:52">
      <c r="A64" s="35"/>
      <c r="B64" s="30" t="s">
        <v>76</v>
      </c>
      <c r="C64" s="39">
        <f>C28/C14*1000</f>
        <v>61.201029979768258</v>
      </c>
      <c r="D64" s="39">
        <f t="shared" ref="D64:AZ64" si="20">D28/D14*1000</f>
        <v>60.949395432154049</v>
      </c>
      <c r="E64" s="39">
        <f t="shared" si="20"/>
        <v>61.644505535293412</v>
      </c>
      <c r="F64" s="39">
        <f t="shared" si="20"/>
        <v>61.960915101960069</v>
      </c>
      <c r="G64" s="39">
        <f t="shared" si="20"/>
        <v>62.399527918044363</v>
      </c>
      <c r="H64" s="39">
        <f t="shared" si="20"/>
        <v>62.732587723149116</v>
      </c>
      <c r="I64" s="39">
        <f t="shared" si="20"/>
        <v>63.161432310674812</v>
      </c>
      <c r="J64" s="39">
        <f t="shared" si="20"/>
        <v>63.063178149477736</v>
      </c>
      <c r="K64" s="39">
        <f t="shared" si="20"/>
        <v>63.319401017680477</v>
      </c>
      <c r="L64" s="39">
        <f t="shared" si="20"/>
        <v>63.454895890834209</v>
      </c>
      <c r="M64" s="39">
        <f t="shared" si="20"/>
        <v>63.701311899786297</v>
      </c>
      <c r="N64" s="39">
        <f t="shared" si="20"/>
        <v>63.919764620394297</v>
      </c>
      <c r="O64" s="39">
        <f t="shared" si="20"/>
        <v>64.149367984559021</v>
      </c>
      <c r="P64" s="39">
        <f t="shared" si="20"/>
        <v>64.394853087930599</v>
      </c>
      <c r="Q64" s="39">
        <f t="shared" si="20"/>
        <v>64.690390632079712</v>
      </c>
      <c r="R64" s="39">
        <f t="shared" si="20"/>
        <v>64.897127913080482</v>
      </c>
      <c r="S64" s="39">
        <f t="shared" si="20"/>
        <v>65.083365827395241</v>
      </c>
      <c r="T64" s="39">
        <f t="shared" si="20"/>
        <v>65.237386155248402</v>
      </c>
      <c r="U64" s="39">
        <f t="shared" si="20"/>
        <v>65.401944799809797</v>
      </c>
      <c r="V64" s="39">
        <f t="shared" si="20"/>
        <v>65.519015242592445</v>
      </c>
      <c r="W64" s="39">
        <f t="shared" si="20"/>
        <v>65.677278650756378</v>
      </c>
      <c r="X64" s="39">
        <f t="shared" si="20"/>
        <v>65.847215274656733</v>
      </c>
      <c r="Y64" s="39">
        <f t="shared" si="20"/>
        <v>65.946914865571472</v>
      </c>
      <c r="Z64" s="39">
        <f t="shared" si="20"/>
        <v>66.066054003404687</v>
      </c>
      <c r="AA64" s="39">
        <f t="shared" si="20"/>
        <v>66.175418007405014</v>
      </c>
      <c r="AB64" s="39">
        <f t="shared" si="20"/>
        <v>66.253656309096272</v>
      </c>
      <c r="AC64" s="39">
        <f t="shared" si="20"/>
        <v>66.298836841829868</v>
      </c>
      <c r="AD64" s="39">
        <f t="shared" si="20"/>
        <v>66.396113975529872</v>
      </c>
      <c r="AE64" s="39">
        <f t="shared" si="20"/>
        <v>66.463305826840781</v>
      </c>
      <c r="AF64" s="39">
        <f t="shared" si="20"/>
        <v>66.479877516117881</v>
      </c>
      <c r="AG64" s="39">
        <f t="shared" si="20"/>
        <v>66.533110356301322</v>
      </c>
      <c r="AH64" s="39">
        <f t="shared" si="20"/>
        <v>66.555675775762154</v>
      </c>
      <c r="AI64" s="39">
        <f t="shared" si="20"/>
        <v>66.605053696757253</v>
      </c>
      <c r="AJ64" s="39">
        <f t="shared" si="20"/>
        <v>66.539597752578729</v>
      </c>
      <c r="AK64" s="39">
        <f t="shared" si="20"/>
        <v>66.554392619634953</v>
      </c>
      <c r="AL64" s="39">
        <f t="shared" si="20"/>
        <v>66.647097228561904</v>
      </c>
      <c r="AM64" s="39">
        <f t="shared" si="20"/>
        <v>66.647097228561904</v>
      </c>
      <c r="AN64" s="39">
        <f t="shared" si="20"/>
        <v>66.647097228561904</v>
      </c>
      <c r="AO64" s="39">
        <f t="shared" si="20"/>
        <v>66.647097228561904</v>
      </c>
      <c r="AP64" s="39">
        <f t="shared" si="20"/>
        <v>66.647097228561904</v>
      </c>
      <c r="AQ64" s="39">
        <f t="shared" si="20"/>
        <v>66.647097228561904</v>
      </c>
      <c r="AR64" s="39">
        <f t="shared" si="20"/>
        <v>66.647097228561904</v>
      </c>
      <c r="AS64" s="39">
        <f t="shared" si="20"/>
        <v>66.647097228561904</v>
      </c>
      <c r="AT64" s="39">
        <f t="shared" si="20"/>
        <v>66.647097228561904</v>
      </c>
      <c r="AU64" s="39">
        <f t="shared" si="20"/>
        <v>66.647097228561904</v>
      </c>
      <c r="AV64" s="39">
        <f t="shared" si="20"/>
        <v>66.647097228561904</v>
      </c>
      <c r="AW64" s="39">
        <f t="shared" si="20"/>
        <v>66.647097228561904</v>
      </c>
      <c r="AX64" s="39">
        <f t="shared" si="20"/>
        <v>66.647097228561904</v>
      </c>
      <c r="AY64" s="39">
        <f t="shared" si="20"/>
        <v>66.647097228561904</v>
      </c>
      <c r="AZ64" s="39">
        <f t="shared" si="20"/>
        <v>66.647097228561904</v>
      </c>
    </row>
    <row r="65" spans="1:52">
      <c r="A65" s="35"/>
      <c r="B65" s="35"/>
    </row>
    <row r="66" spans="1:52">
      <c r="A66" s="35"/>
      <c r="B66" s="35"/>
    </row>
    <row r="67" spans="1:52" ht="28.8">
      <c r="A67" s="22" t="s">
        <v>0</v>
      </c>
      <c r="B67" s="30" t="s">
        <v>41</v>
      </c>
    </row>
    <row r="68" spans="1:52">
      <c r="A68" s="24"/>
      <c r="B68" s="23"/>
    </row>
    <row r="69" spans="1:52">
      <c r="A69" s="23" t="s">
        <v>33</v>
      </c>
      <c r="B69" s="23" t="s">
        <v>33</v>
      </c>
      <c r="C69" s="40">
        <f t="shared" ref="C69:AH69" si="21">C32/C6*1000</f>
        <v>0</v>
      </c>
      <c r="D69" s="40">
        <f t="shared" si="21"/>
        <v>2.1330049261083746</v>
      </c>
      <c r="E69" s="40">
        <f t="shared" si="21"/>
        <v>4.2936976094380626</v>
      </c>
      <c r="F69" s="40">
        <f t="shared" si="21"/>
        <v>6.5370264694262765</v>
      </c>
      <c r="G69" s="40">
        <f t="shared" si="21"/>
        <v>8.8610954017488144</v>
      </c>
      <c r="H69" s="40">
        <f t="shared" si="21"/>
        <v>11.251714089818307</v>
      </c>
      <c r="I69" s="40">
        <f t="shared" si="21"/>
        <v>13.720910623946036</v>
      </c>
      <c r="J69" s="40">
        <f t="shared" si="21"/>
        <v>16.295677594487366</v>
      </c>
      <c r="K69" s="40">
        <f t="shared" si="21"/>
        <v>18.934368963958409</v>
      </c>
      <c r="L69" s="40">
        <f t="shared" si="21"/>
        <v>21.663900246953563</v>
      </c>
      <c r="M69" s="40">
        <f t="shared" si="21"/>
        <v>24.484408645027514</v>
      </c>
      <c r="N69" s="40">
        <f t="shared" si="21"/>
        <v>27.407116487314429</v>
      </c>
      <c r="O69" s="40">
        <f t="shared" si="21"/>
        <v>30.432041463603309</v>
      </c>
      <c r="P69" s="40">
        <f t="shared" si="21"/>
        <v>33.555445431326959</v>
      </c>
      <c r="Q69" s="40">
        <f t="shared" si="21"/>
        <v>36.788197707197895</v>
      </c>
      <c r="R69" s="40">
        <f t="shared" si="21"/>
        <v>40.120727326593347</v>
      </c>
      <c r="S69" s="40">
        <f t="shared" si="21"/>
        <v>43.566295823454311</v>
      </c>
      <c r="T69" s="40">
        <f t="shared" si="21"/>
        <v>47.128481581311767</v>
      </c>
      <c r="U69" s="40">
        <f t="shared" si="21"/>
        <v>50.807948427316518</v>
      </c>
      <c r="V69" s="40">
        <f t="shared" si="21"/>
        <v>54.614847405545078</v>
      </c>
      <c r="W69" s="40">
        <f t="shared" si="21"/>
        <v>34.400220355322958</v>
      </c>
      <c r="X69" s="40">
        <f t="shared" si="21"/>
        <v>35.75471698113207</v>
      </c>
      <c r="Y69" s="40">
        <f t="shared" si="21"/>
        <v>40.921013013950684</v>
      </c>
      <c r="Z69" s="40">
        <f t="shared" si="21"/>
        <v>42.265694586481054</v>
      </c>
      <c r="AA69" s="40">
        <f t="shared" si="21"/>
        <v>42.588664020303248</v>
      </c>
      <c r="AB69" s="40">
        <f t="shared" si="21"/>
        <v>47.229337185042532</v>
      </c>
      <c r="AC69" s="40">
        <f t="shared" si="21"/>
        <v>49.106254948535231</v>
      </c>
      <c r="AD69" s="40">
        <f t="shared" si="21"/>
        <v>49.904669625554796</v>
      </c>
      <c r="AE69" s="40">
        <f t="shared" si="21"/>
        <v>54.892789929966369</v>
      </c>
      <c r="AF69" s="40">
        <f t="shared" si="21"/>
        <v>57.733239925679996</v>
      </c>
      <c r="AG69" s="40">
        <f t="shared" si="21"/>
        <v>61.336581551324855</v>
      </c>
      <c r="AH69" s="40">
        <f t="shared" si="21"/>
        <v>61.925978732252126</v>
      </c>
      <c r="AI69" s="40">
        <f t="shared" ref="AI69:AZ69" si="22">AI32/AI6*1000</f>
        <v>66.2110142886483</v>
      </c>
      <c r="AJ69" s="40">
        <f t="shared" si="22"/>
        <v>69.82550218846923</v>
      </c>
      <c r="AK69" s="40">
        <f t="shared" si="22"/>
        <v>72.740083058857223</v>
      </c>
      <c r="AL69" s="40">
        <f t="shared" si="22"/>
        <v>74.146051514293788</v>
      </c>
      <c r="AM69" s="40">
        <f t="shared" si="22"/>
        <v>74.378148881970006</v>
      </c>
      <c r="AN69" s="40">
        <f t="shared" si="22"/>
        <v>75.717520520803845</v>
      </c>
      <c r="AO69" s="40">
        <f t="shared" si="22"/>
        <v>79.376167562977642</v>
      </c>
      <c r="AP69" s="40">
        <f t="shared" si="22"/>
        <v>81.373620152844609</v>
      </c>
      <c r="AQ69" s="40">
        <f t="shared" si="22"/>
        <v>83.860458533823945</v>
      </c>
      <c r="AR69" s="40">
        <f t="shared" si="22"/>
        <v>87.642796490234929</v>
      </c>
      <c r="AS69" s="40">
        <f t="shared" si="22"/>
        <v>89.398245117463915</v>
      </c>
      <c r="AT69" s="40">
        <f t="shared" si="22"/>
        <v>91.583923011604867</v>
      </c>
      <c r="AU69" s="40">
        <f t="shared" si="22"/>
        <v>93.636569487687524</v>
      </c>
      <c r="AV69" s="40">
        <f t="shared" si="22"/>
        <v>94.834135295782616</v>
      </c>
      <c r="AW69" s="40">
        <f t="shared" si="22"/>
        <v>97.353523917350699</v>
      </c>
      <c r="AX69" s="40">
        <f t="shared" si="22"/>
        <v>99.765072176620436</v>
      </c>
      <c r="AY69" s="40">
        <f t="shared" si="22"/>
        <v>102.28700820832154</v>
      </c>
      <c r="AZ69" s="40">
        <f t="shared" si="22"/>
        <v>106.24172091706764</v>
      </c>
    </row>
    <row r="70" spans="1:52">
      <c r="A70" s="23" t="s">
        <v>34</v>
      </c>
      <c r="B70" s="23" t="s">
        <v>34</v>
      </c>
      <c r="C70" s="40">
        <f t="shared" ref="C70:AH70" si="23">C33/C7*1000</f>
        <v>0</v>
      </c>
      <c r="D70" s="40">
        <f t="shared" si="23"/>
        <v>2.1330049261083746</v>
      </c>
      <c r="E70" s="40">
        <f t="shared" si="23"/>
        <v>4.3349447820109104</v>
      </c>
      <c r="F70" s="40">
        <f t="shared" si="23"/>
        <v>6.6230630788815237</v>
      </c>
      <c r="G70" s="40">
        <f t="shared" si="23"/>
        <v>8.9946491495192937</v>
      </c>
      <c r="H70" s="40">
        <f t="shared" si="23"/>
        <v>11.436407267740829</v>
      </c>
      <c r="I70" s="40">
        <f t="shared" si="23"/>
        <v>13.959106239460372</v>
      </c>
      <c r="J70" s="40">
        <f t="shared" si="23"/>
        <v>16.591772812695762</v>
      </c>
      <c r="K70" s="40">
        <f t="shared" si="23"/>
        <v>19.291908108330251</v>
      </c>
      <c r="L70" s="40">
        <f t="shared" si="23"/>
        <v>22.086150358285089</v>
      </c>
      <c r="M70" s="40">
        <f t="shared" si="23"/>
        <v>24.975277135337748</v>
      </c>
      <c r="N70" s="40">
        <f t="shared" si="23"/>
        <v>27.97148692168722</v>
      </c>
      <c r="O70" s="40">
        <f t="shared" si="23"/>
        <v>31.074495242515663</v>
      </c>
      <c r="P70" s="40">
        <f t="shared" si="23"/>
        <v>34.280486410246631</v>
      </c>
      <c r="Q70" s="40">
        <f t="shared" si="23"/>
        <v>37.600451043037026</v>
      </c>
      <c r="R70" s="40">
        <f t="shared" si="23"/>
        <v>41.025811946820724</v>
      </c>
      <c r="S70" s="40">
        <f t="shared" si="23"/>
        <v>44.568666788254603</v>
      </c>
      <c r="T70" s="40">
        <f t="shared" si="23"/>
        <v>48.234321653189575</v>
      </c>
      <c r="U70" s="40">
        <f t="shared" si="23"/>
        <v>52.022881836214225</v>
      </c>
      <c r="V70" s="40">
        <f t="shared" si="23"/>
        <v>55.945596759550249</v>
      </c>
      <c r="W70" s="40">
        <f t="shared" si="23"/>
        <v>36.279093788734336</v>
      </c>
      <c r="X70" s="40">
        <f t="shared" si="23"/>
        <v>36.144970815800193</v>
      </c>
      <c r="Y70" s="40">
        <f t="shared" si="23"/>
        <v>42.026027901374995</v>
      </c>
      <c r="Z70" s="40">
        <f t="shared" si="23"/>
        <v>43.373800019793485</v>
      </c>
      <c r="AA70" s="40">
        <f t="shared" si="23"/>
        <v>44.306956465152595</v>
      </c>
      <c r="AB70" s="40">
        <f t="shared" si="23"/>
        <v>43.817364788958436</v>
      </c>
      <c r="AC70" s="40">
        <f t="shared" si="23"/>
        <v>47.326049089469514</v>
      </c>
      <c r="AD70" s="40">
        <f t="shared" si="23"/>
        <v>49.012002250421951</v>
      </c>
      <c r="AE70" s="40">
        <f t="shared" si="23"/>
        <v>50.003393700058616</v>
      </c>
      <c r="AF70" s="40">
        <f t="shared" si="23"/>
        <v>54.018458164539609</v>
      </c>
      <c r="AG70" s="40">
        <f t="shared" si="23"/>
        <v>57.902794068994559</v>
      </c>
      <c r="AH70" s="40">
        <f t="shared" si="23"/>
        <v>59.202459454642664</v>
      </c>
      <c r="AI70" s="40">
        <f t="shared" ref="AI70:AZ70" si="24">AI33/AI7*1000</f>
        <v>59.258281254584396</v>
      </c>
      <c r="AJ70" s="40">
        <f t="shared" si="24"/>
        <v>63.9424331140033</v>
      </c>
      <c r="AK70" s="40">
        <f t="shared" si="24"/>
        <v>66.759272518974655</v>
      </c>
      <c r="AL70" s="40">
        <f t="shared" si="24"/>
        <v>67.534390036795912</v>
      </c>
      <c r="AM70" s="40">
        <f t="shared" si="24"/>
        <v>67.04670251910558</v>
      </c>
      <c r="AN70" s="40">
        <f t="shared" si="24"/>
        <v>68.116897820549113</v>
      </c>
      <c r="AO70" s="40">
        <f t="shared" si="24"/>
        <v>71.344466459099905</v>
      </c>
      <c r="AP70" s="40">
        <f t="shared" si="24"/>
        <v>72.742428530993479</v>
      </c>
      <c r="AQ70" s="40">
        <f t="shared" si="24"/>
        <v>72.956694027738465</v>
      </c>
      <c r="AR70" s="40">
        <f t="shared" si="24"/>
        <v>74.442683272006789</v>
      </c>
      <c r="AS70" s="40">
        <f t="shared" si="24"/>
        <v>75.103028587602594</v>
      </c>
      <c r="AT70" s="40">
        <f t="shared" si="24"/>
        <v>76.14435324087178</v>
      </c>
      <c r="AU70" s="40">
        <f t="shared" si="24"/>
        <v>77.070478347013875</v>
      </c>
      <c r="AV70" s="40">
        <f t="shared" si="24"/>
        <v>77.831304840079255</v>
      </c>
      <c r="AW70" s="40">
        <f t="shared" si="24"/>
        <v>78.967166713840925</v>
      </c>
      <c r="AX70" s="40">
        <f t="shared" si="24"/>
        <v>81.359467874327763</v>
      </c>
      <c r="AY70" s="40">
        <f t="shared" si="24"/>
        <v>83.108689499009344</v>
      </c>
      <c r="AZ70" s="40">
        <f t="shared" si="24"/>
        <v>84.447212001132186</v>
      </c>
    </row>
    <row r="71" spans="1:52">
      <c r="A71" s="23" t="s">
        <v>22</v>
      </c>
      <c r="B71" s="23" t="s">
        <v>22</v>
      </c>
      <c r="C71" s="40">
        <f t="shared" ref="C71:AH71" si="25">C34/C8*1000</f>
        <v>0</v>
      </c>
      <c r="D71" s="40">
        <f t="shared" si="25"/>
        <v>2.1330049261083746</v>
      </c>
      <c r="E71" s="40">
        <f t="shared" si="25"/>
        <v>4.5638000620925183</v>
      </c>
      <c r="F71" s="40">
        <f t="shared" si="25"/>
        <v>7.0980202800579422</v>
      </c>
      <c r="G71" s="40">
        <f t="shared" si="25"/>
        <v>9.7341975899421396</v>
      </c>
      <c r="H71" s="40">
        <f t="shared" si="25"/>
        <v>12.458004799451492</v>
      </c>
      <c r="I71" s="40">
        <f t="shared" si="25"/>
        <v>15.28204047217538</v>
      </c>
      <c r="J71" s="40">
        <f t="shared" si="25"/>
        <v>18.239298392148676</v>
      </c>
      <c r="K71" s="40">
        <f t="shared" si="25"/>
        <v>21.283031274401019</v>
      </c>
      <c r="L71" s="40">
        <f t="shared" si="25"/>
        <v>24.444759321484955</v>
      </c>
      <c r="M71" s="40">
        <f t="shared" si="25"/>
        <v>27.724698939309356</v>
      </c>
      <c r="N71" s="40">
        <f t="shared" si="25"/>
        <v>31.138166679758072</v>
      </c>
      <c r="O71" s="40">
        <f t="shared" si="25"/>
        <v>34.685155101725066</v>
      </c>
      <c r="P71" s="40">
        <f t="shared" si="25"/>
        <v>38.363130408264396</v>
      </c>
      <c r="Q71" s="40">
        <f t="shared" si="25"/>
        <v>42.18530351437699</v>
      </c>
      <c r="R71" s="40">
        <f t="shared" si="25"/>
        <v>46.142650816575937</v>
      </c>
      <c r="S71" s="40">
        <f t="shared" si="25"/>
        <v>50.250592741200073</v>
      </c>
      <c r="T71" s="40">
        <f t="shared" si="25"/>
        <v>54.51608265947889</v>
      </c>
      <c r="U71" s="40">
        <f t="shared" si="25"/>
        <v>58.939501275148771</v>
      </c>
      <c r="V71" s="40">
        <f t="shared" si="25"/>
        <v>63.535861442838183</v>
      </c>
      <c r="W71" s="40">
        <f t="shared" si="25"/>
        <v>39.158518110453102</v>
      </c>
      <c r="X71" s="40">
        <f t="shared" si="25"/>
        <v>39.311795846341802</v>
      </c>
      <c r="Y71" s="40">
        <f t="shared" si="25"/>
        <v>40.823993844300958</v>
      </c>
      <c r="Z71" s="40">
        <f t="shared" si="25"/>
        <v>40.983076567809192</v>
      </c>
      <c r="AA71" s="40">
        <f t="shared" si="25"/>
        <v>40.856380555736322</v>
      </c>
      <c r="AB71" s="40">
        <f t="shared" si="25"/>
        <v>41.821216498154392</v>
      </c>
      <c r="AC71" s="40">
        <f t="shared" si="25"/>
        <v>43.433729216152024</v>
      </c>
      <c r="AD71" s="40">
        <f t="shared" si="25"/>
        <v>44.33550040632619</v>
      </c>
      <c r="AE71" s="40">
        <f t="shared" si="25"/>
        <v>45.774534908832877</v>
      </c>
      <c r="AF71" s="40">
        <f t="shared" si="25"/>
        <v>48.564466510310375</v>
      </c>
      <c r="AG71" s="40">
        <f t="shared" si="25"/>
        <v>51.62110138650786</v>
      </c>
      <c r="AH71" s="40">
        <f t="shared" si="25"/>
        <v>53.777995603873343</v>
      </c>
      <c r="AI71" s="40">
        <f t="shared" ref="AI71:AZ71" si="26">AI34/AI8*1000</f>
        <v>54.937358800575069</v>
      </c>
      <c r="AJ71" s="40">
        <f t="shared" si="26"/>
        <v>58.767790370735391</v>
      </c>
      <c r="AK71" s="40">
        <f t="shared" si="26"/>
        <v>61.162251181440638</v>
      </c>
      <c r="AL71" s="40">
        <f t="shared" si="26"/>
        <v>61.459949051797345</v>
      </c>
      <c r="AM71" s="40">
        <f t="shared" si="26"/>
        <v>61.233795641098212</v>
      </c>
      <c r="AN71" s="40">
        <f t="shared" si="26"/>
        <v>62.328898952731386</v>
      </c>
      <c r="AO71" s="40">
        <f t="shared" si="26"/>
        <v>65.495612793659788</v>
      </c>
      <c r="AP71" s="40">
        <f t="shared" si="26"/>
        <v>66.876875176903496</v>
      </c>
      <c r="AQ71" s="40">
        <f t="shared" si="26"/>
        <v>68.812340786866685</v>
      </c>
      <c r="AR71" s="40">
        <f t="shared" si="26"/>
        <v>72.099632040758578</v>
      </c>
      <c r="AS71" s="40">
        <f t="shared" si="26"/>
        <v>73.277384658930075</v>
      </c>
      <c r="AT71" s="40">
        <f t="shared" si="26"/>
        <v>74.041607698839513</v>
      </c>
      <c r="AU71" s="40">
        <f t="shared" si="26"/>
        <v>75.22303990942541</v>
      </c>
      <c r="AV71" s="40">
        <f t="shared" si="26"/>
        <v>75.833569204641947</v>
      </c>
      <c r="AW71" s="40">
        <f t="shared" si="26"/>
        <v>76.904047551655822</v>
      </c>
      <c r="AX71" s="40">
        <f t="shared" si="26"/>
        <v>78.264930653835265</v>
      </c>
      <c r="AY71" s="40">
        <f t="shared" si="26"/>
        <v>79.617322388904626</v>
      </c>
      <c r="AZ71" s="40">
        <f t="shared" si="26"/>
        <v>80.961788848004531</v>
      </c>
    </row>
    <row r="72" spans="1:52">
      <c r="A72" s="23" t="s">
        <v>35</v>
      </c>
      <c r="B72" s="23" t="s">
        <v>35</v>
      </c>
      <c r="C72" s="40">
        <f t="shared" ref="C72:AH72" si="27">C35/C9*1000</f>
        <v>0</v>
      </c>
      <c r="D72" s="40">
        <f t="shared" si="27"/>
        <v>2.1330049261083746</v>
      </c>
      <c r="E72" s="40">
        <f t="shared" si="27"/>
        <v>4.2892624295915196</v>
      </c>
      <c r="F72" s="40">
        <f t="shared" si="27"/>
        <v>6.5282472235634961</v>
      </c>
      <c r="G72" s="40">
        <f t="shared" si="27"/>
        <v>8.8476095184234556</v>
      </c>
      <c r="H72" s="40">
        <f t="shared" si="27"/>
        <v>11.233287624271512</v>
      </c>
      <c r="I72" s="40">
        <f t="shared" si="27"/>
        <v>13.696458684654299</v>
      </c>
      <c r="J72" s="40">
        <f t="shared" si="27"/>
        <v>16.265608686573401</v>
      </c>
      <c r="K72" s="40">
        <f t="shared" si="27"/>
        <v>18.898204084987466</v>
      </c>
      <c r="L72" s="40">
        <f t="shared" si="27"/>
        <v>21.621391846483949</v>
      </c>
      <c r="M72" s="40">
        <f t="shared" si="27"/>
        <v>24.434564159821356</v>
      </c>
      <c r="N72" s="40">
        <f t="shared" si="27"/>
        <v>27.349776136988453</v>
      </c>
      <c r="O72" s="40">
        <f t="shared" si="27"/>
        <v>30.367061189757873</v>
      </c>
      <c r="P72" s="40">
        <f t="shared" si="27"/>
        <v>33.481873975527009</v>
      </c>
      <c r="Q72" s="40">
        <f t="shared" si="27"/>
        <v>36.705882352941174</v>
      </c>
      <c r="R72" s="40">
        <f t="shared" si="27"/>
        <v>40.029256008591638</v>
      </c>
      <c r="S72" s="40">
        <f t="shared" si="27"/>
        <v>43.464891482764912</v>
      </c>
      <c r="T72" s="40">
        <f t="shared" si="27"/>
        <v>47.016711590296495</v>
      </c>
      <c r="U72" s="40">
        <f t="shared" si="27"/>
        <v>50.685038254463024</v>
      </c>
      <c r="V72" s="40">
        <f t="shared" si="27"/>
        <v>54.480410643201338</v>
      </c>
      <c r="W72" s="40">
        <f t="shared" si="27"/>
        <v>33.096680897947941</v>
      </c>
      <c r="X72" s="40">
        <f t="shared" si="27"/>
        <v>34.024365413329711</v>
      </c>
      <c r="Y72" s="40">
        <f t="shared" si="27"/>
        <v>36.814425746880332</v>
      </c>
      <c r="Z72" s="40">
        <f t="shared" si="27"/>
        <v>39.315475208656352</v>
      </c>
      <c r="AA72" s="40">
        <f t="shared" si="27"/>
        <v>40.634151103012947</v>
      </c>
      <c r="AB72" s="40">
        <f t="shared" si="27"/>
        <v>40.360776761354522</v>
      </c>
      <c r="AC72" s="40">
        <f t="shared" si="27"/>
        <v>43.997149643705463</v>
      </c>
      <c r="AD72" s="40">
        <f t="shared" si="27"/>
        <v>45.834531474651499</v>
      </c>
      <c r="AE72" s="40">
        <f t="shared" si="27"/>
        <v>47.08604572239534</v>
      </c>
      <c r="AF72" s="40">
        <f t="shared" si="27"/>
        <v>50.978343638634215</v>
      </c>
      <c r="AG72" s="40">
        <f t="shared" si="27"/>
        <v>54.867514812475562</v>
      </c>
      <c r="AH72" s="40">
        <f t="shared" si="27"/>
        <v>56.212796292995904</v>
      </c>
      <c r="AI72" s="40">
        <f t="shared" ref="AI72:AZ72" si="28">AI35/AI9*1000</f>
        <v>56.629698089956868</v>
      </c>
      <c r="AJ72" s="40">
        <f t="shared" si="28"/>
        <v>62.220064349691299</v>
      </c>
      <c r="AK72" s="40">
        <f t="shared" si="28"/>
        <v>63.089216669053428</v>
      </c>
      <c r="AL72" s="40">
        <f t="shared" si="28"/>
        <v>64.890461364279645</v>
      </c>
      <c r="AM72" s="40">
        <f t="shared" si="28"/>
        <v>64.484290970846303</v>
      </c>
      <c r="AN72" s="40">
        <f t="shared" si="28"/>
        <v>65.512312482309653</v>
      </c>
      <c r="AO72" s="40">
        <f t="shared" si="28"/>
        <v>68.585338239456547</v>
      </c>
      <c r="AP72" s="40">
        <f t="shared" si="28"/>
        <v>69.73082366260968</v>
      </c>
      <c r="AQ72" s="40">
        <f t="shared" si="28"/>
        <v>70.824511746391167</v>
      </c>
      <c r="AR72" s="40">
        <f t="shared" si="28"/>
        <v>73.678743277667706</v>
      </c>
      <c r="AS72" s="40">
        <f t="shared" si="28"/>
        <v>75.79507500707615</v>
      </c>
      <c r="AT72" s="40">
        <f t="shared" si="28"/>
        <v>76.906594961788855</v>
      </c>
      <c r="AU72" s="40">
        <f t="shared" si="28"/>
        <v>78.784036229833006</v>
      </c>
      <c r="AV72" s="40">
        <f t="shared" si="28"/>
        <v>78.958675346730828</v>
      </c>
      <c r="AW72" s="40">
        <f t="shared" si="28"/>
        <v>80.264081517124268</v>
      </c>
      <c r="AX72" s="40">
        <f t="shared" si="28"/>
        <v>82.642513444664601</v>
      </c>
      <c r="AY72" s="40">
        <f t="shared" si="28"/>
        <v>84.662326634588169</v>
      </c>
      <c r="AZ72" s="40">
        <f t="shared" si="28"/>
        <v>86.318426266628933</v>
      </c>
    </row>
    <row r="73" spans="1:52">
      <c r="A73" s="23" t="s">
        <v>36</v>
      </c>
      <c r="B73" s="23" t="s">
        <v>36</v>
      </c>
      <c r="C73" s="40">
        <f t="shared" ref="C73:AH73" si="29">C36/C10*1000</f>
        <v>0</v>
      </c>
      <c r="D73" s="40">
        <f t="shared" si="29"/>
        <v>2.1330049261083746</v>
      </c>
      <c r="E73" s="40">
        <f t="shared" si="29"/>
        <v>4.6391981194837451</v>
      </c>
      <c r="F73" s="40">
        <f t="shared" si="29"/>
        <v>7.254729818708574</v>
      </c>
      <c r="G73" s="40">
        <f t="shared" si="29"/>
        <v>9.9782485752816825</v>
      </c>
      <c r="H73" s="40">
        <f t="shared" si="29"/>
        <v>12.796109016112444</v>
      </c>
      <c r="I73" s="40">
        <f t="shared" si="29"/>
        <v>15.72133220910624</v>
      </c>
      <c r="J73" s="40">
        <f t="shared" si="29"/>
        <v>18.787220714136563</v>
      </c>
      <c r="K73" s="40">
        <f t="shared" si="29"/>
        <v>21.947149960958367</v>
      </c>
      <c r="L73" s="40">
        <f t="shared" si="29"/>
        <v>25.232581676855187</v>
      </c>
      <c r="M73" s="40">
        <f t="shared" si="29"/>
        <v>28.64582502591913</v>
      </c>
      <c r="N73" s="40">
        <f t="shared" si="29"/>
        <v>32.201319613541742</v>
      </c>
      <c r="O73" s="40">
        <f t="shared" si="29"/>
        <v>35.900440937572519</v>
      </c>
      <c r="P73" s="40">
        <f t="shared" si="29"/>
        <v>39.740403308809512</v>
      </c>
      <c r="Q73" s="40">
        <f t="shared" si="29"/>
        <v>43.735763954143955</v>
      </c>
      <c r="R73" s="40">
        <f t="shared" si="29"/>
        <v>47.87690256638151</v>
      </c>
      <c r="S73" s="40">
        <f t="shared" si="29"/>
        <v>52.180922852453037</v>
      </c>
      <c r="T73" s="40">
        <f t="shared" si="29"/>
        <v>56.654447439353106</v>
      </c>
      <c r="U73" s="40">
        <f t="shared" si="29"/>
        <v>61.299589118730516</v>
      </c>
      <c r="V73" s="40">
        <f t="shared" si="29"/>
        <v>66.131713108457291</v>
      </c>
      <c r="W73" s="40">
        <f t="shared" si="29"/>
        <v>39.284533810769865</v>
      </c>
      <c r="X73" s="40">
        <f t="shared" si="29"/>
        <v>39.318922220713993</v>
      </c>
      <c r="Y73" s="40">
        <f t="shared" si="29"/>
        <v>40.627948211836348</v>
      </c>
      <c r="Z73" s="40">
        <f t="shared" si="29"/>
        <v>41.262824530729389</v>
      </c>
      <c r="AA73" s="40">
        <f t="shared" si="29"/>
        <v>41.56471660050758</v>
      </c>
      <c r="AB73" s="40">
        <f t="shared" si="29"/>
        <v>42.350184561065646</v>
      </c>
      <c r="AC73" s="40">
        <f t="shared" si="29"/>
        <v>42.418685669041956</v>
      </c>
      <c r="AD73" s="40">
        <f t="shared" si="29"/>
        <v>42.422641745327248</v>
      </c>
      <c r="AE73" s="40">
        <f t="shared" si="29"/>
        <v>45.096103415296334</v>
      </c>
      <c r="AF73" s="40">
        <f t="shared" si="29"/>
        <v>45.517651000578724</v>
      </c>
      <c r="AG73" s="40">
        <f t="shared" si="29"/>
        <v>47.430599416523805</v>
      </c>
      <c r="AH73" s="40">
        <f t="shared" si="29"/>
        <v>47.794213746806868</v>
      </c>
      <c r="AI73" s="40">
        <f t="shared" ref="AI73:AZ73" si="30">AI36/AI10*1000</f>
        <v>49.608309127717632</v>
      </c>
      <c r="AJ73" s="40">
        <f t="shared" si="30"/>
        <v>51.398881126989188</v>
      </c>
      <c r="AK73" s="40">
        <f t="shared" si="30"/>
        <v>54.547042818272949</v>
      </c>
      <c r="AL73" s="40">
        <f t="shared" si="30"/>
        <v>54.714407019530142</v>
      </c>
      <c r="AM73" s="40">
        <f t="shared" si="30"/>
        <v>54.34446645909992</v>
      </c>
      <c r="AN73" s="40">
        <f t="shared" si="30"/>
        <v>55.003679592414379</v>
      </c>
      <c r="AO73" s="40">
        <f t="shared" si="30"/>
        <v>57.535522219077272</v>
      </c>
      <c r="AP73" s="40">
        <f t="shared" si="30"/>
        <v>58.355222190772714</v>
      </c>
      <c r="AQ73" s="40">
        <f t="shared" si="30"/>
        <v>59.133031418058316</v>
      </c>
      <c r="AR73" s="40">
        <f t="shared" si="30"/>
        <v>61.646476082649301</v>
      </c>
      <c r="AS73" s="40">
        <f t="shared" si="30"/>
        <v>62.521652986130761</v>
      </c>
      <c r="AT73" s="40">
        <f t="shared" si="30"/>
        <v>61.970280215114627</v>
      </c>
      <c r="AU73" s="40">
        <f t="shared" si="30"/>
        <v>62.931219926408154</v>
      </c>
      <c r="AV73" s="40">
        <f t="shared" si="30"/>
        <v>62.850268893291819</v>
      </c>
      <c r="AW73" s="40">
        <f t="shared" si="30"/>
        <v>63.902066232663451</v>
      </c>
      <c r="AX73" s="40">
        <f t="shared" si="30"/>
        <v>65.212567223322949</v>
      </c>
      <c r="AY73" s="40">
        <f t="shared" si="30"/>
        <v>66.116897820549113</v>
      </c>
      <c r="AZ73" s="40">
        <f t="shared" si="30"/>
        <v>66.896405321256722</v>
      </c>
    </row>
    <row r="74" spans="1:52">
      <c r="A74" s="23" t="s">
        <v>37</v>
      </c>
      <c r="B74" s="25" t="s">
        <v>42</v>
      </c>
      <c r="C74" s="40">
        <f t="shared" ref="C74:AH74" si="31">C37/C11*1000</f>
        <v>0</v>
      </c>
      <c r="D74" s="40">
        <f t="shared" si="31"/>
        <v>2.1330049261083746</v>
      </c>
      <c r="E74" s="40">
        <f t="shared" si="31"/>
        <v>4.6214574000975741</v>
      </c>
      <c r="F74" s="40">
        <f t="shared" si="31"/>
        <v>7.2178569860848958</v>
      </c>
      <c r="G74" s="40">
        <f t="shared" si="31"/>
        <v>9.9208248140253197</v>
      </c>
      <c r="H74" s="40">
        <f t="shared" si="31"/>
        <v>12.716403839561192</v>
      </c>
      <c r="I74" s="40">
        <f t="shared" si="31"/>
        <v>15.617622259696459</v>
      </c>
      <c r="J74" s="40">
        <f t="shared" si="31"/>
        <v>18.657757360618081</v>
      </c>
      <c r="K74" s="40">
        <f t="shared" si="31"/>
        <v>21.790161509061772</v>
      </c>
      <c r="L74" s="40">
        <f t="shared" si="31"/>
        <v>25.046759240516579</v>
      </c>
      <c r="M74" s="40">
        <f t="shared" si="31"/>
        <v>28.428104314538636</v>
      </c>
      <c r="N74" s="40">
        <f t="shared" si="31"/>
        <v>31.949964653208699</v>
      </c>
      <c r="O74" s="40">
        <f t="shared" si="31"/>
        <v>35.613057940744177</v>
      </c>
      <c r="P74" s="40">
        <f t="shared" si="31"/>
        <v>39.414477947623226</v>
      </c>
      <c r="Q74" s="40">
        <f t="shared" si="31"/>
        <v>43.368539748167635</v>
      </c>
      <c r="R74" s="40">
        <f t="shared" si="31"/>
        <v>47.466207458430546</v>
      </c>
      <c r="S74" s="40">
        <f t="shared" si="31"/>
        <v>51.723509027904427</v>
      </c>
      <c r="T74" s="40">
        <f t="shared" si="31"/>
        <v>56.147349505840069</v>
      </c>
      <c r="U74" s="40">
        <f t="shared" si="31"/>
        <v>60.739940493057524</v>
      </c>
      <c r="V74" s="40">
        <f t="shared" si="31"/>
        <v>65.515748306445985</v>
      </c>
      <c r="W74" s="40">
        <f t="shared" si="31"/>
        <v>36.403732268282603</v>
      </c>
      <c r="X74" s="40">
        <f t="shared" si="31"/>
        <v>36.508415908782403</v>
      </c>
      <c r="Y74" s="40">
        <f t="shared" si="31"/>
        <v>37.560804255461512</v>
      </c>
      <c r="Z74" s="40">
        <f t="shared" si="31"/>
        <v>38.154257249364953</v>
      </c>
      <c r="AA74" s="40">
        <f t="shared" si="31"/>
        <v>39.414329407171202</v>
      </c>
      <c r="AB74" s="40">
        <f t="shared" si="31"/>
        <v>40.428823623816399</v>
      </c>
      <c r="AC74" s="40">
        <f t="shared" si="31"/>
        <v>40.381631037212983</v>
      </c>
      <c r="AD74" s="40">
        <f t="shared" si="31"/>
        <v>40.94017628305307</v>
      </c>
      <c r="AE74" s="40">
        <f t="shared" si="31"/>
        <v>41.48181285286767</v>
      </c>
      <c r="AF74" s="40">
        <f t="shared" si="31"/>
        <v>43.56187749383205</v>
      </c>
      <c r="AG74" s="40">
        <f t="shared" si="31"/>
        <v>45.899425546632976</v>
      </c>
      <c r="AH74" s="40">
        <f t="shared" si="31"/>
        <v>46.120121190518631</v>
      </c>
      <c r="AI74" s="40">
        <f t="shared" ref="AI74:AZ74" si="32">AI37/AI11*1000</f>
        <v>47.195962796702162</v>
      </c>
      <c r="AJ74" s="40">
        <f t="shared" si="32"/>
        <v>49.634482158903154</v>
      </c>
      <c r="AK74" s="40">
        <f t="shared" si="32"/>
        <v>52.824001145639407</v>
      </c>
      <c r="AL74" s="40">
        <f t="shared" si="32"/>
        <v>52.865270308519676</v>
      </c>
      <c r="AM74" s="40">
        <f t="shared" si="32"/>
        <v>52.426832720067928</v>
      </c>
      <c r="AN74" s="40">
        <f t="shared" si="32"/>
        <v>52.944240022643648</v>
      </c>
      <c r="AO74" s="40">
        <f t="shared" si="32"/>
        <v>55.689782054910843</v>
      </c>
      <c r="AP74" s="40">
        <f t="shared" si="32"/>
        <v>56.634871214265495</v>
      </c>
      <c r="AQ74" s="40">
        <f t="shared" si="32"/>
        <v>57.367676195867531</v>
      </c>
      <c r="AR74" s="40">
        <f t="shared" si="32"/>
        <v>59.657797905462779</v>
      </c>
      <c r="AS74" s="40">
        <f t="shared" si="32"/>
        <v>60.318143221058591</v>
      </c>
      <c r="AT74" s="40">
        <f t="shared" si="32"/>
        <v>60.226719501839796</v>
      </c>
      <c r="AU74" s="40">
        <f t="shared" si="32"/>
        <v>61.291536937446928</v>
      </c>
      <c r="AV74" s="40">
        <f t="shared" si="32"/>
        <v>60.694310784036226</v>
      </c>
      <c r="AW74" s="40">
        <f t="shared" si="32"/>
        <v>61.410133031418056</v>
      </c>
      <c r="AX74" s="40">
        <f t="shared" si="32"/>
        <v>62.472403056892162</v>
      </c>
      <c r="AY74" s="40">
        <f t="shared" si="32"/>
        <v>63.058873478630055</v>
      </c>
      <c r="AZ74" s="40">
        <f t="shared" si="32"/>
        <v>63.849419756580815</v>
      </c>
    </row>
    <row r="75" spans="1:52">
      <c r="A75" s="23" t="s">
        <v>38</v>
      </c>
      <c r="B75" s="23" t="s">
        <v>38</v>
      </c>
      <c r="C75" s="40">
        <f t="shared" ref="C75:AH75" si="33">C38/C12*1000</f>
        <v>0</v>
      </c>
      <c r="D75" s="40">
        <f t="shared" si="33"/>
        <v>2.1330049261083746</v>
      </c>
      <c r="E75" s="40">
        <f t="shared" si="33"/>
        <v>4.5269880693662126</v>
      </c>
      <c r="F75" s="40">
        <f t="shared" si="33"/>
        <v>7.0216408410517541</v>
      </c>
      <c r="G75" s="40">
        <f t="shared" si="33"/>
        <v>9.6149997824857536</v>
      </c>
      <c r="H75" s="40">
        <f t="shared" si="33"/>
        <v>12.292595131984916</v>
      </c>
      <c r="I75" s="40">
        <f t="shared" si="33"/>
        <v>15.067875210792581</v>
      </c>
      <c r="J75" s="40">
        <f t="shared" si="33"/>
        <v>17.972019210691165</v>
      </c>
      <c r="K75" s="40">
        <f t="shared" si="33"/>
        <v>20.95960218633132</v>
      </c>
      <c r="L75" s="40">
        <f t="shared" si="33"/>
        <v>24.06096919153071</v>
      </c>
      <c r="M75" s="40">
        <f t="shared" si="33"/>
        <v>27.276896084217238</v>
      </c>
      <c r="N75" s="40">
        <f t="shared" si="33"/>
        <v>30.621710784698767</v>
      </c>
      <c r="O75" s="40">
        <f t="shared" si="33"/>
        <v>34.095304401639979</v>
      </c>
      <c r="P75" s="40">
        <f t="shared" si="33"/>
        <v>37.695269317272135</v>
      </c>
      <c r="Q75" s="40">
        <f t="shared" si="33"/>
        <v>41.434316857733506</v>
      </c>
      <c r="R75" s="40">
        <f t="shared" si="33"/>
        <v>45.303114468762729</v>
      </c>
      <c r="S75" s="40">
        <f t="shared" si="33"/>
        <v>49.317162137515957</v>
      </c>
      <c r="T75" s="40">
        <f t="shared" si="33"/>
        <v>53.482479784366575</v>
      </c>
      <c r="U75" s="40">
        <f t="shared" si="33"/>
        <v>57.800014168319635</v>
      </c>
      <c r="V75" s="40">
        <f t="shared" si="33"/>
        <v>62.283329841469381</v>
      </c>
      <c r="W75" s="40">
        <f t="shared" si="33"/>
        <v>35.155281641647157</v>
      </c>
      <c r="X75" s="40">
        <f t="shared" si="33"/>
        <v>42.755531423917468</v>
      </c>
      <c r="Y75" s="40">
        <f t="shared" si="33"/>
        <v>45.01722926633434</v>
      </c>
      <c r="Z75" s="40">
        <f t="shared" si="33"/>
        <v>46.249463926368222</v>
      </c>
      <c r="AA75" s="40">
        <f t="shared" si="33"/>
        <v>46.225353029218461</v>
      </c>
      <c r="AB75" s="40">
        <f t="shared" si="33"/>
        <v>46.797624779329162</v>
      </c>
      <c r="AC75" s="40">
        <f t="shared" si="33"/>
        <v>46.573871733966747</v>
      </c>
      <c r="AD75" s="40">
        <f t="shared" si="33"/>
        <v>46.878789773082453</v>
      </c>
      <c r="AE75" s="40">
        <f t="shared" si="33"/>
        <v>47.186314133218154</v>
      </c>
      <c r="AF75" s="40">
        <f t="shared" si="33"/>
        <v>49.132222594499098</v>
      </c>
      <c r="AG75" s="40">
        <f t="shared" si="33"/>
        <v>51.219585551445157</v>
      </c>
      <c r="AH75" s="40">
        <f t="shared" si="33"/>
        <v>51.29715439909701</v>
      </c>
      <c r="AI75" s="40">
        <f t="shared" ref="AI75:AZ75" si="34">AI38/AI12*1000</f>
        <v>52.162955138925561</v>
      </c>
      <c r="AJ75" s="40">
        <f t="shared" si="34"/>
        <v>54.519841154816085</v>
      </c>
      <c r="AK75" s="40">
        <f t="shared" si="34"/>
        <v>57.428612344264643</v>
      </c>
      <c r="AL75" s="40">
        <f t="shared" si="34"/>
        <v>57.091140673648454</v>
      </c>
      <c r="AM75" s="40">
        <f t="shared" si="34"/>
        <v>56.433908859326351</v>
      </c>
      <c r="AN75" s="40">
        <f t="shared" si="34"/>
        <v>56.998867817718654</v>
      </c>
      <c r="AO75" s="40">
        <f t="shared" si="34"/>
        <v>59.240022643645617</v>
      </c>
      <c r="AP75" s="40">
        <f t="shared" si="34"/>
        <v>60.016982734220207</v>
      </c>
      <c r="AQ75" s="40">
        <f t="shared" si="34"/>
        <v>60.683555052363424</v>
      </c>
      <c r="AR75" s="40">
        <f t="shared" si="34"/>
        <v>62.77894140956694</v>
      </c>
      <c r="AS75" s="40">
        <f t="shared" si="34"/>
        <v>63.320690631191624</v>
      </c>
      <c r="AT75" s="40">
        <f t="shared" si="34"/>
        <v>63.773280498160211</v>
      </c>
      <c r="AU75" s="40">
        <f t="shared" si="34"/>
        <v>64.751202943673931</v>
      </c>
      <c r="AV75" s="40">
        <f t="shared" si="34"/>
        <v>64.214831587885655</v>
      </c>
      <c r="AW75" s="40">
        <f t="shared" si="34"/>
        <v>64.767902632323811</v>
      </c>
      <c r="AX75" s="40">
        <f t="shared" si="34"/>
        <v>65.650721766204356</v>
      </c>
      <c r="AY75" s="40">
        <f t="shared" si="34"/>
        <v>66.221341636003388</v>
      </c>
      <c r="AZ75" s="40">
        <f t="shared" si="34"/>
        <v>67.156524200396262</v>
      </c>
    </row>
    <row r="76" spans="1:52">
      <c r="A76" s="23" t="s">
        <v>39</v>
      </c>
      <c r="B76" s="23" t="s">
        <v>39</v>
      </c>
      <c r="C76" s="40">
        <f>C39/C13*1000</f>
        <v>0</v>
      </c>
      <c r="D76" s="40">
        <f t="shared" ref="D76:M76" si="35">D39/D13*1000</f>
        <v>2.1330049261083746</v>
      </c>
      <c r="E76" s="40">
        <f t="shared" si="35"/>
        <v>4.3384929258881444</v>
      </c>
      <c r="F76" s="40">
        <f t="shared" si="35"/>
        <v>6.6305254378648879</v>
      </c>
      <c r="G76" s="40">
        <f t="shared" si="35"/>
        <v>9.0055248618784525</v>
      </c>
      <c r="H76" s="40">
        <f t="shared" si="35"/>
        <v>11.451405553651012</v>
      </c>
      <c r="I76" s="40">
        <f t="shared" si="35"/>
        <v>13.978499156829679</v>
      </c>
      <c r="J76" s="40">
        <f t="shared" si="35"/>
        <v>16.615994988515347</v>
      </c>
      <c r="K76" s="40">
        <f t="shared" si="35"/>
        <v>19.321086590227264</v>
      </c>
      <c r="L76" s="40">
        <f t="shared" si="35"/>
        <v>22.120966762479252</v>
      </c>
      <c r="M76" s="40">
        <f t="shared" si="35"/>
        <v>25.015950235265972</v>
      </c>
      <c r="N76" s="40">
        <f t="shared" ref="N76:AZ76" si="36">N39/N13*1000</f>
        <v>28.018223234624145</v>
      </c>
      <c r="O76" s="40">
        <f t="shared" si="36"/>
        <v>31.127485108687242</v>
      </c>
      <c r="P76" s="40">
        <f t="shared" si="36"/>
        <v>34.339953493691155</v>
      </c>
      <c r="Q76" s="40">
        <f t="shared" si="36"/>
        <v>37.667355760195456</v>
      </c>
      <c r="R76" s="40">
        <f t="shared" si="36"/>
        <v>41.100248120579188</v>
      </c>
      <c r="S76" s="40">
        <f t="shared" si="36"/>
        <v>44.651103410541666</v>
      </c>
      <c r="T76" s="40">
        <f t="shared" si="36"/>
        <v>48.3256064690027</v>
      </c>
      <c r="U76" s="40">
        <f t="shared" si="36"/>
        <v>52.123122697648057</v>
      </c>
      <c r="V76" s="40">
        <f t="shared" si="36"/>
        <v>56.055241287799426</v>
      </c>
      <c r="W76" s="40">
        <f t="shared" si="36"/>
        <v>34.042142955515772</v>
      </c>
      <c r="X76" s="40">
        <f t="shared" si="36"/>
        <v>34.846952626577981</v>
      </c>
      <c r="Y76" s="40">
        <f t="shared" si="36"/>
        <v>38.109464387273768</v>
      </c>
      <c r="Z76" s="40">
        <f t="shared" si="36"/>
        <v>40.914129251476261</v>
      </c>
      <c r="AA76" s="40">
        <f t="shared" si="36"/>
        <v>41.945077113294722</v>
      </c>
      <c r="AB76" s="40">
        <f t="shared" si="36"/>
        <v>43.553201733269141</v>
      </c>
      <c r="AC76" s="40">
        <f t="shared" si="36"/>
        <v>43.036262866191606</v>
      </c>
      <c r="AD76" s="40">
        <f t="shared" si="36"/>
        <v>46.646246171157095</v>
      </c>
      <c r="AE76" s="40">
        <f t="shared" si="36"/>
        <v>49.427390244654923</v>
      </c>
      <c r="AF76" s="40">
        <f t="shared" si="36"/>
        <v>50.802595108281807</v>
      </c>
      <c r="AG76" s="40">
        <f t="shared" si="36"/>
        <v>54.11290565129778</v>
      </c>
      <c r="AH76" s="40">
        <f t="shared" si="36"/>
        <v>56.237747282124396</v>
      </c>
      <c r="AI76" s="40">
        <f t="shared" si="36"/>
        <v>56.421089692808735</v>
      </c>
      <c r="AJ76" s="40">
        <f t="shared" si="36"/>
        <v>61.216267138177919</v>
      </c>
      <c r="AK76" s="40">
        <f t="shared" si="36"/>
        <v>64.08935987397966</v>
      </c>
      <c r="AL76" s="40">
        <f t="shared" si="36"/>
        <v>64.944806113784324</v>
      </c>
      <c r="AM76" s="40">
        <f t="shared" si="36"/>
        <v>64.551938862156803</v>
      </c>
      <c r="AN76" s="40">
        <f t="shared" si="36"/>
        <v>65.640815171242579</v>
      </c>
      <c r="AO76" s="40">
        <f t="shared" si="36"/>
        <v>68.885932635154262</v>
      </c>
      <c r="AP76" s="40">
        <f t="shared" si="36"/>
        <v>70.042456835550524</v>
      </c>
      <c r="AQ76" s="40">
        <f t="shared" si="36"/>
        <v>71.300028304557031</v>
      </c>
      <c r="AR76" s="40">
        <f t="shared" si="36"/>
        <v>73.944806113784324</v>
      </c>
      <c r="AS76" s="40">
        <f t="shared" si="36"/>
        <v>74.971978488536664</v>
      </c>
      <c r="AT76" s="40">
        <f t="shared" si="36"/>
        <v>76.24200396263798</v>
      </c>
      <c r="AU76" s="40">
        <f t="shared" si="36"/>
        <v>78.154259835833571</v>
      </c>
      <c r="AV76" s="40">
        <f t="shared" si="36"/>
        <v>78.320973676761952</v>
      </c>
      <c r="AW76" s="40">
        <f t="shared" si="36"/>
        <v>79.523917350693466</v>
      </c>
      <c r="AX76" s="40">
        <f t="shared" si="36"/>
        <v>81.203226719501842</v>
      </c>
      <c r="AY76" s="40">
        <f t="shared" si="36"/>
        <v>82.582507783753186</v>
      </c>
      <c r="AZ76" s="40">
        <f t="shared" si="36"/>
        <v>86.089442400226432</v>
      </c>
    </row>
    <row r="77" spans="1:52">
      <c r="B77" s="30" t="s">
        <v>76</v>
      </c>
      <c r="C77" s="40">
        <f>C40/C14*1000</f>
        <v>0</v>
      </c>
      <c r="D77" s="40">
        <f t="shared" ref="D77:M77" si="37">D40/D14*1000</f>
        <v>2.1332288401253869</v>
      </c>
      <c r="E77" s="40">
        <f t="shared" si="37"/>
        <v>4.294135407365359</v>
      </c>
      <c r="F77" s="40">
        <f t="shared" si="37"/>
        <v>6.5356368508373839</v>
      </c>
      <c r="G77" s="40">
        <f t="shared" si="37"/>
        <v>8.8919239707336857</v>
      </c>
      <c r="H77" s="40">
        <f t="shared" si="37"/>
        <v>11.339507007279297</v>
      </c>
      <c r="I77" s="40">
        <f t="shared" si="37"/>
        <v>13.91447794659296</v>
      </c>
      <c r="J77" s="40">
        <f t="shared" si="37"/>
        <v>16.469904323432679</v>
      </c>
      <c r="K77" s="40">
        <f t="shared" si="37"/>
        <v>19.211013696864679</v>
      </c>
      <c r="L77" s="40">
        <f t="shared" si="37"/>
        <v>22.021781861462259</v>
      </c>
      <c r="M77" s="40">
        <f t="shared" si="37"/>
        <v>24.980823716706531</v>
      </c>
      <c r="N77" s="40">
        <f t="shared" ref="N77:AZ77" si="38">N40/N14*1000</f>
        <v>28.046426944045859</v>
      </c>
      <c r="O77" s="40">
        <f t="shared" si="38"/>
        <v>31.237960489430698</v>
      </c>
      <c r="P77" s="40">
        <f t="shared" si="38"/>
        <v>34.564017236887373</v>
      </c>
      <c r="Q77" s="40">
        <f t="shared" si="38"/>
        <v>38.051751028383443</v>
      </c>
      <c r="R77" s="40">
        <f t="shared" si="38"/>
        <v>41.624939396577297</v>
      </c>
      <c r="S77" s="40">
        <f t="shared" si="38"/>
        <v>45.321796964810019</v>
      </c>
      <c r="T77" s="40">
        <f t="shared" si="38"/>
        <v>49.135004319464784</v>
      </c>
      <c r="U77" s="40">
        <f t="shared" si="38"/>
        <v>53.098662922933961</v>
      </c>
      <c r="V77" s="40">
        <f t="shared" si="38"/>
        <v>57.169114096659868</v>
      </c>
      <c r="W77" s="40">
        <f t="shared" si="38"/>
        <v>30.224016833852307</v>
      </c>
      <c r="X77" s="40">
        <f t="shared" si="38"/>
        <v>31.442143837435278</v>
      </c>
      <c r="Y77" s="40">
        <f t="shared" si="38"/>
        <v>36.362543719773427</v>
      </c>
      <c r="Z77" s="40">
        <f t="shared" si="38"/>
        <v>38.293763323663498</v>
      </c>
      <c r="AA77" s="40">
        <f t="shared" si="38"/>
        <v>40.879647321904741</v>
      </c>
      <c r="AB77" s="40">
        <f t="shared" si="38"/>
        <v>43.671767287571761</v>
      </c>
      <c r="AC77" s="40">
        <f t="shared" si="38"/>
        <v>45.774382372341783</v>
      </c>
      <c r="AD77" s="40">
        <f t="shared" si="38"/>
        <v>49.339424763371333</v>
      </c>
      <c r="AE77" s="40">
        <f t="shared" si="38"/>
        <v>55.162808031251693</v>
      </c>
      <c r="AF77" s="40">
        <f t="shared" si="38"/>
        <v>55.006543847390894</v>
      </c>
      <c r="AG77" s="40">
        <f t="shared" si="38"/>
        <v>58.42432923857843</v>
      </c>
      <c r="AH77" s="40">
        <f t="shared" si="38"/>
        <v>58.701863729056925</v>
      </c>
      <c r="AI77" s="40">
        <f t="shared" si="38"/>
        <v>62.363564009713706</v>
      </c>
      <c r="AJ77" s="40">
        <f t="shared" si="38"/>
        <v>65.302951068211158</v>
      </c>
      <c r="AK77" s="40">
        <f t="shared" si="38"/>
        <v>70.507575615239375</v>
      </c>
      <c r="AL77" s="40">
        <f t="shared" si="38"/>
        <v>69.476487362023008</v>
      </c>
      <c r="AM77" s="40">
        <f t="shared" si="38"/>
        <v>70.122014672502615</v>
      </c>
      <c r="AN77" s="40">
        <f t="shared" si="38"/>
        <v>71.33305086551141</v>
      </c>
      <c r="AO77" s="40">
        <f t="shared" si="38"/>
        <v>75.160137655374527</v>
      </c>
      <c r="AP77" s="40">
        <f t="shared" si="38"/>
        <v>77.190132627524463</v>
      </c>
      <c r="AQ77" s="40">
        <f t="shared" si="38"/>
        <v>78.855811618716302</v>
      </c>
      <c r="AR77" s="40">
        <f t="shared" si="38"/>
        <v>82.486019450487362</v>
      </c>
      <c r="AS77" s="40">
        <f t="shared" si="38"/>
        <v>84.122820870300416</v>
      </c>
      <c r="AT77" s="40">
        <f t="shared" si="38"/>
        <v>86.93397443393664</v>
      </c>
      <c r="AU77" s="40">
        <f t="shared" si="38"/>
        <v>89.764578548405169</v>
      </c>
      <c r="AV77" s="40">
        <f t="shared" si="38"/>
        <v>90.561229967933997</v>
      </c>
      <c r="AW77" s="40">
        <f t="shared" si="38"/>
        <v>91.696210772054556</v>
      </c>
      <c r="AX77" s="40">
        <f t="shared" si="38"/>
        <v>92.824590062146981</v>
      </c>
      <c r="AY77" s="40">
        <f t="shared" si="38"/>
        <v>95.455955061282054</v>
      </c>
      <c r="AZ77" s="40">
        <f t="shared" si="38"/>
        <v>98.385779958950891</v>
      </c>
    </row>
    <row r="79" spans="1:52">
      <c r="A79" s="22" t="s">
        <v>60</v>
      </c>
      <c r="B79" s="30" t="s">
        <v>41</v>
      </c>
    </row>
    <row r="80" spans="1:52">
      <c r="A80" s="24"/>
      <c r="B80" s="23"/>
      <c r="C80" s="25">
        <v>2013</v>
      </c>
      <c r="D80" s="25">
        <v>2014</v>
      </c>
      <c r="E80" s="25">
        <v>2015</v>
      </c>
      <c r="F80" s="25">
        <v>2016</v>
      </c>
      <c r="G80" s="25">
        <v>2017</v>
      </c>
      <c r="H80" s="25">
        <v>2018</v>
      </c>
      <c r="I80" s="25">
        <v>2019</v>
      </c>
      <c r="J80" s="25">
        <v>2020</v>
      </c>
      <c r="K80" s="25">
        <v>2021</v>
      </c>
      <c r="L80" s="25">
        <v>2022</v>
      </c>
      <c r="M80" s="25">
        <v>2023</v>
      </c>
      <c r="N80" s="25">
        <v>2024</v>
      </c>
      <c r="O80" s="25">
        <v>2025</v>
      </c>
      <c r="P80" s="25">
        <v>2026</v>
      </c>
      <c r="Q80" s="25">
        <v>2027</v>
      </c>
      <c r="R80" s="25">
        <v>2028</v>
      </c>
      <c r="S80" s="25">
        <v>2029</v>
      </c>
      <c r="T80" s="25">
        <v>2030</v>
      </c>
      <c r="U80" s="25">
        <v>2031</v>
      </c>
      <c r="V80" s="25">
        <v>2032</v>
      </c>
      <c r="W80" s="25">
        <v>2033</v>
      </c>
      <c r="X80" s="25">
        <v>2034</v>
      </c>
      <c r="Y80" s="25">
        <v>2035</v>
      </c>
      <c r="Z80" s="25">
        <v>2036</v>
      </c>
      <c r="AA80" s="25">
        <v>2037</v>
      </c>
      <c r="AB80" s="25">
        <v>2038</v>
      </c>
      <c r="AC80" s="25">
        <v>2039</v>
      </c>
      <c r="AD80" s="25">
        <v>2040</v>
      </c>
      <c r="AE80" s="25">
        <v>2041</v>
      </c>
      <c r="AF80" s="25">
        <v>2042</v>
      </c>
      <c r="AG80" s="25">
        <v>2043</v>
      </c>
      <c r="AH80" s="25">
        <v>2044</v>
      </c>
      <c r="AI80" s="25">
        <v>2045</v>
      </c>
      <c r="AJ80" s="25">
        <v>2046</v>
      </c>
      <c r="AK80" s="25">
        <v>2047</v>
      </c>
      <c r="AL80" s="25">
        <v>2048</v>
      </c>
      <c r="AM80" s="25">
        <v>2049</v>
      </c>
      <c r="AN80" s="25">
        <v>2050</v>
      </c>
      <c r="AO80" s="25">
        <v>2051</v>
      </c>
      <c r="AP80" s="25">
        <v>2052</v>
      </c>
      <c r="AQ80" s="25">
        <v>2053</v>
      </c>
      <c r="AR80" s="25">
        <v>2054</v>
      </c>
      <c r="AS80" s="25">
        <v>2055</v>
      </c>
      <c r="AT80" s="25">
        <v>2056</v>
      </c>
      <c r="AU80" s="25">
        <v>2057</v>
      </c>
      <c r="AV80" s="25">
        <v>2058</v>
      </c>
      <c r="AW80" s="25">
        <v>2059</v>
      </c>
      <c r="AX80" s="25">
        <v>2060</v>
      </c>
      <c r="AY80" s="25">
        <v>2061</v>
      </c>
      <c r="AZ80" s="25">
        <v>2062</v>
      </c>
    </row>
    <row r="81" spans="1:52">
      <c r="A81" s="23" t="s">
        <v>33</v>
      </c>
      <c r="B81" s="23" t="s">
        <v>33</v>
      </c>
      <c r="C81" s="41">
        <f>C44/C6*1000</f>
        <v>61.196431855802835</v>
      </c>
      <c r="D81" s="41">
        <f t="shared" ref="D81:AZ86" si="39">D44/D6*1000</f>
        <v>63.077474249888049</v>
      </c>
      <c r="E81" s="41">
        <f t="shared" si="39"/>
        <v>65.218876125426888</v>
      </c>
      <c r="F81" s="41">
        <f t="shared" si="39"/>
        <v>67.540055309248928</v>
      </c>
      <c r="G81" s="41">
        <f t="shared" si="39"/>
        <v>69.926480184452089</v>
      </c>
      <c r="H81" s="41">
        <f t="shared" si="39"/>
        <v>72.286167295166265</v>
      </c>
      <c r="I81" s="41">
        <f t="shared" si="39"/>
        <v>74.717116357504224</v>
      </c>
      <c r="J81" s="41">
        <f t="shared" si="39"/>
        <v>77.344748381708087</v>
      </c>
      <c r="K81" s="41">
        <f t="shared" si="39"/>
        <v>79.944930752476068</v>
      </c>
      <c r="L81" s="41">
        <f t="shared" si="39"/>
        <v>82.64483219302862</v>
      </c>
      <c r="M81" s="41">
        <f t="shared" si="39"/>
        <v>85.435042666879326</v>
      </c>
      <c r="N81" s="41">
        <f t="shared" si="39"/>
        <v>88.346162909433673</v>
      </c>
      <c r="O81" s="41">
        <f t="shared" si="39"/>
        <v>91.364972538098542</v>
      </c>
      <c r="P81" s="41">
        <f t="shared" si="39"/>
        <v>94.474135630694164</v>
      </c>
      <c r="Q81" s="41">
        <f t="shared" si="39"/>
        <v>97.698177034392046</v>
      </c>
      <c r="R81" s="41">
        <f t="shared" si="39"/>
        <v>101.00692515646409</v>
      </c>
      <c r="S81" s="41">
        <f t="shared" si="39"/>
        <v>104.42932701076052</v>
      </c>
      <c r="T81" s="41">
        <f t="shared" si="39"/>
        <v>107.96981132075473</v>
      </c>
      <c r="U81" s="41">
        <f t="shared" si="39"/>
        <v>111.62404363842447</v>
      </c>
      <c r="V81" s="41">
        <f t="shared" si="39"/>
        <v>115.41029401494518</v>
      </c>
      <c r="W81" s="41">
        <f t="shared" si="39"/>
        <v>95.184203277785443</v>
      </c>
      <c r="X81" s="41">
        <f t="shared" si="39"/>
        <v>96.482625220578242</v>
      </c>
      <c r="Y81" s="41">
        <f t="shared" si="39"/>
        <v>101.59747081061191</v>
      </c>
      <c r="Z81" s="41">
        <f t="shared" si="39"/>
        <v>102.89644706891434</v>
      </c>
      <c r="AA81" s="41">
        <f t="shared" si="39"/>
        <v>103.17661222099304</v>
      </c>
      <c r="AB81" s="41">
        <f t="shared" si="39"/>
        <v>107.7737120847376</v>
      </c>
      <c r="AC81" s="41">
        <f t="shared" si="39"/>
        <v>109.61171813143308</v>
      </c>
      <c r="AD81" s="41">
        <f t="shared" si="39"/>
        <v>110.37382009126712</v>
      </c>
      <c r="AE81" s="41">
        <f t="shared" si="39"/>
        <v>115.32625798290809</v>
      </c>
      <c r="AF81" s="41">
        <f t="shared" si="39"/>
        <v>118.13377600438609</v>
      </c>
      <c r="AG81" s="41">
        <f t="shared" si="39"/>
        <v>121.70561520647239</v>
      </c>
      <c r="AH81" s="41">
        <f t="shared" si="39"/>
        <v>122.26549040575061</v>
      </c>
      <c r="AI81" s="41">
        <f t="shared" si="39"/>
        <v>126.52201977525451</v>
      </c>
      <c r="AJ81" s="41">
        <f t="shared" si="39"/>
        <v>130.11043798370969</v>
      </c>
      <c r="AK81" s="41">
        <f t="shared" si="39"/>
        <v>132.99928397536874</v>
      </c>
      <c r="AL81" s="41">
        <f t="shared" si="39"/>
        <v>134.38211151995469</v>
      </c>
      <c r="AM81" s="41">
        <f t="shared" si="39"/>
        <v>134.61420888763089</v>
      </c>
      <c r="AN81" s="41">
        <f t="shared" si="39"/>
        <v>135.95358052646475</v>
      </c>
      <c r="AO81" s="41">
        <f t="shared" si="39"/>
        <v>139.61222756863856</v>
      </c>
      <c r="AP81" s="41">
        <f t="shared" si="39"/>
        <v>141.60968015850551</v>
      </c>
      <c r="AQ81" s="41">
        <f t="shared" si="39"/>
        <v>144.09651853948486</v>
      </c>
      <c r="AR81" s="41">
        <f t="shared" si="39"/>
        <v>147.87885649589583</v>
      </c>
      <c r="AS81" s="41">
        <f t="shared" si="39"/>
        <v>149.63430512312482</v>
      </c>
      <c r="AT81" s="41">
        <f t="shared" si="39"/>
        <v>151.81998301726577</v>
      </c>
      <c r="AU81" s="41">
        <f t="shared" si="39"/>
        <v>153.87262949334843</v>
      </c>
      <c r="AV81" s="41">
        <f t="shared" si="39"/>
        <v>155.0701953014435</v>
      </c>
      <c r="AW81" s="41">
        <f t="shared" si="39"/>
        <v>157.58958392301159</v>
      </c>
      <c r="AX81" s="41">
        <f t="shared" si="39"/>
        <v>160.00113218228134</v>
      </c>
      <c r="AY81" s="41">
        <f t="shared" si="39"/>
        <v>162.52306821398247</v>
      </c>
      <c r="AZ81" s="41">
        <f t="shared" si="39"/>
        <v>166.47778092272856</v>
      </c>
    </row>
    <row r="82" spans="1:52">
      <c r="A82" s="23" t="s">
        <v>34</v>
      </c>
      <c r="B82" s="23" t="s">
        <v>34</v>
      </c>
      <c r="C82" s="41">
        <f t="shared" ref="C82:R89" si="40">C45/C7*1000</f>
        <v>61.196431855802835</v>
      </c>
      <c r="D82" s="41">
        <f t="shared" si="40"/>
        <v>63.077474249888049</v>
      </c>
      <c r="E82" s="41">
        <f t="shared" si="40"/>
        <v>65.260123297999741</v>
      </c>
      <c r="F82" s="41">
        <f t="shared" si="40"/>
        <v>67.626091918704191</v>
      </c>
      <c r="G82" s="41">
        <f t="shared" si="40"/>
        <v>70.060033932222552</v>
      </c>
      <c r="H82" s="41">
        <f t="shared" si="40"/>
        <v>72.470860473088791</v>
      </c>
      <c r="I82" s="41">
        <f t="shared" si="40"/>
        <v>74.955311973018553</v>
      </c>
      <c r="J82" s="41">
        <f t="shared" si="40"/>
        <v>77.640843599916465</v>
      </c>
      <c r="K82" s="41">
        <f t="shared" si="40"/>
        <v>80.302469896847896</v>
      </c>
      <c r="L82" s="41">
        <f t="shared" si="40"/>
        <v>83.067082304360142</v>
      </c>
      <c r="M82" s="41">
        <f t="shared" si="40"/>
        <v>85.92591115718956</v>
      </c>
      <c r="N82" s="41">
        <f t="shared" si="40"/>
        <v>88.910533343806463</v>
      </c>
      <c r="O82" s="41">
        <f t="shared" si="40"/>
        <v>92.007426317010896</v>
      </c>
      <c r="P82" s="41">
        <f t="shared" si="40"/>
        <v>95.199176609613829</v>
      </c>
      <c r="Q82" s="41">
        <f t="shared" si="40"/>
        <v>98.510430370231163</v>
      </c>
      <c r="R82" s="41">
        <f t="shared" si="40"/>
        <v>101.91200977669148</v>
      </c>
      <c r="S82" s="41">
        <f t="shared" si="39"/>
        <v>105.43169797556082</v>
      </c>
      <c r="T82" s="41">
        <f t="shared" si="39"/>
        <v>109.07565139263252</v>
      </c>
      <c r="U82" s="41">
        <f t="shared" si="39"/>
        <v>112.83897704732219</v>
      </c>
      <c r="V82" s="41">
        <f t="shared" si="39"/>
        <v>116.74104336895034</v>
      </c>
      <c r="W82" s="41">
        <f t="shared" si="39"/>
        <v>97.063076711196828</v>
      </c>
      <c r="X82" s="41">
        <f t="shared" si="39"/>
        <v>96.872879055246358</v>
      </c>
      <c r="Y82" s="41">
        <f t="shared" si="39"/>
        <v>102.70248569803621</v>
      </c>
      <c r="Z82" s="41">
        <f t="shared" si="39"/>
        <v>104.00455250222677</v>
      </c>
      <c r="AA82" s="41">
        <f t="shared" si="39"/>
        <v>104.89490466584239</v>
      </c>
      <c r="AB82" s="41">
        <f t="shared" si="39"/>
        <v>104.36173968865351</v>
      </c>
      <c r="AC82" s="41">
        <f t="shared" si="39"/>
        <v>107.83151227236736</v>
      </c>
      <c r="AD82" s="41">
        <f t="shared" si="39"/>
        <v>109.48115271613428</v>
      </c>
      <c r="AE82" s="41">
        <f t="shared" si="39"/>
        <v>110.43686175300034</v>
      </c>
      <c r="AF82" s="41">
        <f t="shared" si="39"/>
        <v>114.41899424324571</v>
      </c>
      <c r="AG82" s="41">
        <f t="shared" si="39"/>
        <v>118.27182772414207</v>
      </c>
      <c r="AH82" s="41">
        <f t="shared" si="39"/>
        <v>119.54197112814114</v>
      </c>
      <c r="AI82" s="41">
        <f t="shared" si="39"/>
        <v>119.56928674119062</v>
      </c>
      <c r="AJ82" s="41">
        <f t="shared" si="39"/>
        <v>124.22736890924372</v>
      </c>
      <c r="AK82" s="41">
        <f t="shared" si="39"/>
        <v>127.0184734354862</v>
      </c>
      <c r="AL82" s="41">
        <f t="shared" si="39"/>
        <v>127.77045004245683</v>
      </c>
      <c r="AM82" s="41">
        <f t="shared" si="39"/>
        <v>127.28276252476647</v>
      </c>
      <c r="AN82" s="41">
        <f t="shared" si="39"/>
        <v>128.35295782621003</v>
      </c>
      <c r="AO82" s="41">
        <f t="shared" si="39"/>
        <v>131.58052646476082</v>
      </c>
      <c r="AP82" s="41">
        <f t="shared" si="39"/>
        <v>132.97848853665437</v>
      </c>
      <c r="AQ82" s="41">
        <f t="shared" si="39"/>
        <v>133.19275403339935</v>
      </c>
      <c r="AR82" s="41">
        <f t="shared" si="39"/>
        <v>134.67874327766771</v>
      </c>
      <c r="AS82" s="41">
        <f t="shared" si="39"/>
        <v>135.33908859326351</v>
      </c>
      <c r="AT82" s="41">
        <f t="shared" si="39"/>
        <v>136.3804132465327</v>
      </c>
      <c r="AU82" s="41">
        <f t="shared" si="39"/>
        <v>137.30653835267478</v>
      </c>
      <c r="AV82" s="41">
        <f t="shared" si="39"/>
        <v>138.06736484574017</v>
      </c>
      <c r="AW82" s="41">
        <f t="shared" si="39"/>
        <v>139.20322671950183</v>
      </c>
      <c r="AX82" s="41">
        <f t="shared" si="39"/>
        <v>141.59552787998865</v>
      </c>
      <c r="AY82" s="41">
        <f t="shared" si="39"/>
        <v>143.34474950467023</v>
      </c>
      <c r="AZ82" s="41">
        <f t="shared" si="39"/>
        <v>144.68327200679309</v>
      </c>
    </row>
    <row r="83" spans="1:52">
      <c r="A83" s="23" t="s">
        <v>22</v>
      </c>
      <c r="B83" s="23" t="s">
        <v>22</v>
      </c>
      <c r="C83" s="41">
        <f t="shared" si="40"/>
        <v>61.196431855802835</v>
      </c>
      <c r="D83" s="41">
        <f t="shared" si="39"/>
        <v>63.077474249888049</v>
      </c>
      <c r="E83" s="41">
        <f t="shared" si="39"/>
        <v>65.488978578081344</v>
      </c>
      <c r="F83" s="41">
        <f t="shared" si="39"/>
        <v>68.101049119880599</v>
      </c>
      <c r="G83" s="41">
        <f t="shared" si="39"/>
        <v>70.799582372645418</v>
      </c>
      <c r="H83" s="41">
        <f t="shared" si="39"/>
        <v>73.492458004799445</v>
      </c>
      <c r="I83" s="41">
        <f t="shared" si="39"/>
        <v>76.278246205733552</v>
      </c>
      <c r="J83" s="41">
        <f t="shared" si="39"/>
        <v>79.288369179369397</v>
      </c>
      <c r="K83" s="41">
        <f t="shared" si="39"/>
        <v>82.293593062918674</v>
      </c>
      <c r="L83" s="41">
        <f t="shared" si="39"/>
        <v>85.425691267560012</v>
      </c>
      <c r="M83" s="41">
        <f t="shared" si="39"/>
        <v>88.675332961161189</v>
      </c>
      <c r="N83" s="41">
        <f t="shared" si="39"/>
        <v>92.077213101877319</v>
      </c>
      <c r="O83" s="41">
        <f t="shared" si="39"/>
        <v>95.618086176220302</v>
      </c>
      <c r="P83" s="41">
        <f t="shared" si="39"/>
        <v>99.281820607631602</v>
      </c>
      <c r="Q83" s="41">
        <f t="shared" si="39"/>
        <v>103.09528284157113</v>
      </c>
      <c r="R83" s="41">
        <f t="shared" si="39"/>
        <v>107.02884864644669</v>
      </c>
      <c r="S83" s="41">
        <f t="shared" si="39"/>
        <v>111.11362392850629</v>
      </c>
      <c r="T83" s="41">
        <f t="shared" si="39"/>
        <v>115.35741239892184</v>
      </c>
      <c r="U83" s="41">
        <f t="shared" si="39"/>
        <v>119.75559648625674</v>
      </c>
      <c r="V83" s="41">
        <f t="shared" si="39"/>
        <v>124.33130805223828</v>
      </c>
      <c r="W83" s="41">
        <f t="shared" si="39"/>
        <v>99.942501032915573</v>
      </c>
      <c r="X83" s="41">
        <f t="shared" si="39"/>
        <v>100.03970408578797</v>
      </c>
      <c r="Y83" s="41">
        <f t="shared" si="39"/>
        <v>101.50045164096215</v>
      </c>
      <c r="Z83" s="41">
        <f t="shared" si="39"/>
        <v>101.61382905024249</v>
      </c>
      <c r="AA83" s="41">
        <f t="shared" si="39"/>
        <v>101.4443287564261</v>
      </c>
      <c r="AB83" s="41">
        <f t="shared" si="39"/>
        <v>102.36559139784946</v>
      </c>
      <c r="AC83" s="41">
        <f t="shared" si="39"/>
        <v>103.93919239904989</v>
      </c>
      <c r="AD83" s="41">
        <f t="shared" si="39"/>
        <v>104.80465087203851</v>
      </c>
      <c r="AE83" s="41">
        <f t="shared" si="39"/>
        <v>106.2080029617746</v>
      </c>
      <c r="AF83" s="41">
        <f t="shared" si="39"/>
        <v>108.96500258901649</v>
      </c>
      <c r="AG83" s="41">
        <f t="shared" si="39"/>
        <v>111.99013504165539</v>
      </c>
      <c r="AH83" s="41">
        <f t="shared" si="39"/>
        <v>114.11750727737183</v>
      </c>
      <c r="AI83" s="41">
        <f t="shared" si="39"/>
        <v>115.2483642871813</v>
      </c>
      <c r="AJ83" s="41">
        <f t="shared" si="39"/>
        <v>119.05272616597581</v>
      </c>
      <c r="AK83" s="41">
        <f t="shared" si="39"/>
        <v>121.42145209795217</v>
      </c>
      <c r="AL83" s="41">
        <f t="shared" si="39"/>
        <v>121.69600905745827</v>
      </c>
      <c r="AM83" s="41">
        <f t="shared" si="39"/>
        <v>121.46985564675911</v>
      </c>
      <c r="AN83" s="41">
        <f t="shared" si="39"/>
        <v>122.56495895839228</v>
      </c>
      <c r="AO83" s="41">
        <f t="shared" si="39"/>
        <v>125.73167279932071</v>
      </c>
      <c r="AP83" s="41">
        <f t="shared" si="39"/>
        <v>127.11293518256439</v>
      </c>
      <c r="AQ83" s="41">
        <f t="shared" si="39"/>
        <v>129.04840079252759</v>
      </c>
      <c r="AR83" s="41">
        <f t="shared" si="39"/>
        <v>132.3356920464195</v>
      </c>
      <c r="AS83" s="41">
        <f t="shared" si="39"/>
        <v>133.51344466459099</v>
      </c>
      <c r="AT83" s="41">
        <f t="shared" si="39"/>
        <v>134.27766770450043</v>
      </c>
      <c r="AU83" s="41">
        <f t="shared" si="39"/>
        <v>135.45909991508634</v>
      </c>
      <c r="AV83" s="41">
        <f t="shared" si="39"/>
        <v>136.06962921030285</v>
      </c>
      <c r="AW83" s="41">
        <f t="shared" si="39"/>
        <v>137.14010755731672</v>
      </c>
      <c r="AX83" s="41">
        <f t="shared" si="39"/>
        <v>138.50099065949618</v>
      </c>
      <c r="AY83" s="41">
        <f t="shared" si="39"/>
        <v>139.85338239456556</v>
      </c>
      <c r="AZ83" s="41">
        <f t="shared" si="39"/>
        <v>141.19784885366545</v>
      </c>
    </row>
    <row r="84" spans="1:52">
      <c r="A84" s="23" t="s">
        <v>35</v>
      </c>
      <c r="B84" s="23" t="s">
        <v>35</v>
      </c>
      <c r="C84" s="41">
        <f t="shared" si="40"/>
        <v>61.196431855802835</v>
      </c>
      <c r="D84" s="41">
        <f t="shared" si="39"/>
        <v>63.077474249888049</v>
      </c>
      <c r="E84" s="41">
        <f t="shared" si="39"/>
        <v>65.21444094558035</v>
      </c>
      <c r="F84" s="41">
        <f t="shared" si="39"/>
        <v>67.531276063386159</v>
      </c>
      <c r="G84" s="41">
        <f t="shared" si="39"/>
        <v>69.91299430112673</v>
      </c>
      <c r="H84" s="41">
        <f t="shared" si="39"/>
        <v>72.267740829619484</v>
      </c>
      <c r="I84" s="41">
        <f t="shared" si="39"/>
        <v>74.692664418212487</v>
      </c>
      <c r="J84" s="41">
        <f t="shared" si="39"/>
        <v>77.314679473794115</v>
      </c>
      <c r="K84" s="41">
        <f t="shared" si="39"/>
        <v>79.908765873505118</v>
      </c>
      <c r="L84" s="41">
        <f t="shared" si="39"/>
        <v>82.602323792559005</v>
      </c>
      <c r="M84" s="41">
        <f t="shared" si="39"/>
        <v>85.385198181673175</v>
      </c>
      <c r="N84" s="41">
        <f t="shared" si="39"/>
        <v>88.2888225591077</v>
      </c>
      <c r="O84" s="41">
        <f t="shared" si="39"/>
        <v>91.299992264253106</v>
      </c>
      <c r="P84" s="41">
        <f t="shared" si="39"/>
        <v>94.400564174894214</v>
      </c>
      <c r="Q84" s="41">
        <f t="shared" si="39"/>
        <v>97.615861680135311</v>
      </c>
      <c r="R84" s="41">
        <f t="shared" si="39"/>
        <v>100.9154538384624</v>
      </c>
      <c r="S84" s="41">
        <f t="shared" si="39"/>
        <v>104.32792267007112</v>
      </c>
      <c r="T84" s="41">
        <f t="shared" si="39"/>
        <v>107.85804132973945</v>
      </c>
      <c r="U84" s="41">
        <f t="shared" si="39"/>
        <v>111.50113346557099</v>
      </c>
      <c r="V84" s="41">
        <f t="shared" si="39"/>
        <v>115.27585725260144</v>
      </c>
      <c r="W84" s="41">
        <f t="shared" si="39"/>
        <v>93.880663820410405</v>
      </c>
      <c r="X84" s="41">
        <f t="shared" si="39"/>
        <v>94.752273652775884</v>
      </c>
      <c r="Y84" s="41">
        <f t="shared" si="39"/>
        <v>97.490883543541543</v>
      </c>
      <c r="Z84" s="41">
        <f t="shared" si="39"/>
        <v>99.946227691089632</v>
      </c>
      <c r="AA84" s="41">
        <f t="shared" si="39"/>
        <v>101.22209930370273</v>
      </c>
      <c r="AB84" s="41">
        <f t="shared" si="39"/>
        <v>100.90515166104959</v>
      </c>
      <c r="AC84" s="41">
        <f t="shared" si="39"/>
        <v>104.50261282660333</v>
      </c>
      <c r="AD84" s="41">
        <f t="shared" si="39"/>
        <v>106.30368194036382</v>
      </c>
      <c r="AE84" s="41">
        <f t="shared" si="39"/>
        <v>107.51951377533705</v>
      </c>
      <c r="AF84" s="41">
        <f t="shared" si="39"/>
        <v>111.37887971734033</v>
      </c>
      <c r="AG84" s="41">
        <f t="shared" si="39"/>
        <v>115.23654846762308</v>
      </c>
      <c r="AH84" s="41">
        <f t="shared" si="39"/>
        <v>116.5523079664944</v>
      </c>
      <c r="AI84" s="41">
        <f t="shared" si="39"/>
        <v>116.94070357656308</v>
      </c>
      <c r="AJ84" s="41">
        <f t="shared" si="39"/>
        <v>122.50500014493174</v>
      </c>
      <c r="AK84" s="41">
        <f t="shared" si="39"/>
        <v>123.34841758556495</v>
      </c>
      <c r="AL84" s="41">
        <f t="shared" si="39"/>
        <v>125.12652136994055</v>
      </c>
      <c r="AM84" s="41">
        <f t="shared" si="39"/>
        <v>124.72035097650722</v>
      </c>
      <c r="AN84" s="41">
        <f t="shared" si="39"/>
        <v>125.74837248797058</v>
      </c>
      <c r="AO84" s="41">
        <f t="shared" si="39"/>
        <v>128.82139824511745</v>
      </c>
      <c r="AP84" s="41">
        <f t="shared" si="39"/>
        <v>129.96688366827058</v>
      </c>
      <c r="AQ84" s="41">
        <f t="shared" si="39"/>
        <v>131.06057175205208</v>
      </c>
      <c r="AR84" s="41">
        <f t="shared" si="39"/>
        <v>133.91480328332861</v>
      </c>
      <c r="AS84" s="41">
        <f t="shared" si="39"/>
        <v>136.03113501273702</v>
      </c>
      <c r="AT84" s="41">
        <f t="shared" si="39"/>
        <v>137.14265496744977</v>
      </c>
      <c r="AU84" s="41">
        <f t="shared" si="39"/>
        <v>139.02009623549392</v>
      </c>
      <c r="AV84" s="41">
        <f t="shared" si="39"/>
        <v>139.19473535239175</v>
      </c>
      <c r="AW84" s="41">
        <f t="shared" si="39"/>
        <v>140.50014152278519</v>
      </c>
      <c r="AX84" s="41">
        <f t="shared" si="39"/>
        <v>142.87857345032549</v>
      </c>
      <c r="AY84" s="41">
        <f t="shared" si="39"/>
        <v>144.8983866402491</v>
      </c>
      <c r="AZ84" s="41">
        <f t="shared" si="39"/>
        <v>146.55448627228984</v>
      </c>
    </row>
    <row r="85" spans="1:52">
      <c r="A85" s="23" t="s">
        <v>36</v>
      </c>
      <c r="B85" s="23" t="s">
        <v>36</v>
      </c>
      <c r="C85" s="41">
        <f t="shared" si="40"/>
        <v>61.196431855802835</v>
      </c>
      <c r="D85" s="41">
        <f t="shared" si="39"/>
        <v>63.077474249888049</v>
      </c>
      <c r="E85" s="41">
        <f t="shared" si="39"/>
        <v>65.56437663547257</v>
      </c>
      <c r="F85" s="41">
        <f t="shared" si="39"/>
        <v>68.25775865853123</v>
      </c>
      <c r="G85" s="41">
        <f t="shared" si="39"/>
        <v>71.043633357984945</v>
      </c>
      <c r="H85" s="41">
        <f t="shared" si="39"/>
        <v>73.830562221460397</v>
      </c>
      <c r="I85" s="41">
        <f t="shared" si="39"/>
        <v>76.717537942664421</v>
      </c>
      <c r="J85" s="41">
        <f t="shared" si="39"/>
        <v>79.836291501357266</v>
      </c>
      <c r="K85" s="41">
        <f t="shared" si="39"/>
        <v>82.957711749476019</v>
      </c>
      <c r="L85" s="41">
        <f t="shared" si="39"/>
        <v>86.213513622930236</v>
      </c>
      <c r="M85" s="41">
        <f t="shared" si="39"/>
        <v>89.596459047770963</v>
      </c>
      <c r="N85" s="41">
        <f t="shared" si="39"/>
        <v>93.140366035660989</v>
      </c>
      <c r="O85" s="41">
        <f t="shared" si="39"/>
        <v>96.833372012067755</v>
      </c>
      <c r="P85" s="41">
        <f t="shared" si="39"/>
        <v>100.65909350817672</v>
      </c>
      <c r="Q85" s="41">
        <f t="shared" si="39"/>
        <v>104.64574328133808</v>
      </c>
      <c r="R85" s="41">
        <f t="shared" si="39"/>
        <v>108.76310039625227</v>
      </c>
      <c r="S85" s="41">
        <f t="shared" si="39"/>
        <v>113.04395403975926</v>
      </c>
      <c r="T85" s="41">
        <f t="shared" si="39"/>
        <v>117.49577717879606</v>
      </c>
      <c r="U85" s="41">
        <f t="shared" si="39"/>
        <v>122.11568432983846</v>
      </c>
      <c r="V85" s="41">
        <f t="shared" si="39"/>
        <v>126.92715971785739</v>
      </c>
      <c r="W85" s="41">
        <f t="shared" si="39"/>
        <v>100.06851673323234</v>
      </c>
      <c r="X85" s="41">
        <f t="shared" si="39"/>
        <v>100.04683046016018</v>
      </c>
      <c r="Y85" s="41">
        <f t="shared" si="39"/>
        <v>101.30440600849755</v>
      </c>
      <c r="Z85" s="41">
        <f t="shared" si="39"/>
        <v>101.89357701316267</v>
      </c>
      <c r="AA85" s="41">
        <f t="shared" si="39"/>
        <v>102.15266480119736</v>
      </c>
      <c r="AB85" s="41">
        <f t="shared" si="39"/>
        <v>102.89455946076072</v>
      </c>
      <c r="AC85" s="41">
        <f t="shared" si="39"/>
        <v>102.92414885193982</v>
      </c>
      <c r="AD85" s="41">
        <f t="shared" si="39"/>
        <v>102.89179221103957</v>
      </c>
      <c r="AE85" s="41">
        <f t="shared" si="39"/>
        <v>105.52957146823805</v>
      </c>
      <c r="AF85" s="41">
        <f t="shared" si="39"/>
        <v>105.91818707928482</v>
      </c>
      <c r="AG85" s="41">
        <f t="shared" si="39"/>
        <v>107.79963307167132</v>
      </c>
      <c r="AH85" s="41">
        <f t="shared" si="39"/>
        <v>108.13372542030535</v>
      </c>
      <c r="AI85" s="41">
        <f t="shared" si="39"/>
        <v>109.91931461432387</v>
      </c>
      <c r="AJ85" s="41">
        <f t="shared" si="39"/>
        <v>111.68381692222962</v>
      </c>
      <c r="AK85" s="41">
        <f t="shared" si="39"/>
        <v>114.80624373478447</v>
      </c>
      <c r="AL85" s="41">
        <f t="shared" si="39"/>
        <v>114.95046702519105</v>
      </c>
      <c r="AM85" s="41">
        <f t="shared" si="39"/>
        <v>114.58052646476082</v>
      </c>
      <c r="AN85" s="41">
        <f t="shared" si="39"/>
        <v>115.23973959807529</v>
      </c>
      <c r="AO85" s="41">
        <f t="shared" si="39"/>
        <v>117.77158222473818</v>
      </c>
      <c r="AP85" s="41">
        <f t="shared" si="39"/>
        <v>118.59128219643362</v>
      </c>
      <c r="AQ85" s="41">
        <f t="shared" si="39"/>
        <v>119.36909142371921</v>
      </c>
      <c r="AR85" s="41">
        <f t="shared" si="39"/>
        <v>121.8825360883102</v>
      </c>
      <c r="AS85" s="41">
        <f t="shared" si="39"/>
        <v>122.75771299179166</v>
      </c>
      <c r="AT85" s="41">
        <f t="shared" si="39"/>
        <v>122.20634022077552</v>
      </c>
      <c r="AU85" s="41">
        <f t="shared" si="39"/>
        <v>123.16727993206906</v>
      </c>
      <c r="AV85" s="41">
        <f t="shared" si="39"/>
        <v>123.08632889895271</v>
      </c>
      <c r="AW85" s="41">
        <f t="shared" si="39"/>
        <v>124.13812623832435</v>
      </c>
      <c r="AX85" s="41">
        <f t="shared" si="39"/>
        <v>125.44862722898387</v>
      </c>
      <c r="AY85" s="41">
        <f t="shared" si="39"/>
        <v>126.35295782621</v>
      </c>
      <c r="AZ85" s="41">
        <f t="shared" si="39"/>
        <v>127.13246532691763</v>
      </c>
    </row>
    <row r="86" spans="1:52">
      <c r="A86" s="23" t="s">
        <v>37</v>
      </c>
      <c r="B86" s="25" t="s">
        <v>42</v>
      </c>
      <c r="C86" s="41">
        <f t="shared" si="40"/>
        <v>61.196431855802835</v>
      </c>
      <c r="D86" s="41">
        <f t="shared" si="39"/>
        <v>63.077474249888049</v>
      </c>
      <c r="E86" s="41">
        <f t="shared" si="39"/>
        <v>65.546635916086402</v>
      </c>
      <c r="F86" s="41">
        <f t="shared" si="39"/>
        <v>68.220885825907558</v>
      </c>
      <c r="G86" s="41">
        <f t="shared" si="39"/>
        <v>70.986209596728585</v>
      </c>
      <c r="H86" s="41">
        <f t="shared" si="39"/>
        <v>73.750857044909154</v>
      </c>
      <c r="I86" s="41">
        <f t="shared" si="39"/>
        <v>76.613827993254645</v>
      </c>
      <c r="J86" s="41">
        <f t="shared" si="39"/>
        <v>79.706828147838792</v>
      </c>
      <c r="K86" s="41">
        <f t="shared" si="39"/>
        <v>82.80072329757941</v>
      </c>
      <c r="L86" s="41">
        <f t="shared" si="39"/>
        <v>86.027691186591639</v>
      </c>
      <c r="M86" s="41">
        <f t="shared" si="39"/>
        <v>89.378738336390469</v>
      </c>
      <c r="N86" s="41">
        <f t="shared" si="39"/>
        <v>92.889011075327943</v>
      </c>
      <c r="O86" s="41">
        <f t="shared" si="39"/>
        <v>96.545989015239414</v>
      </c>
      <c r="P86" s="41">
        <f t="shared" si="39"/>
        <v>100.33316814699043</v>
      </c>
      <c r="Q86" s="41">
        <f t="shared" si="39"/>
        <v>104.27851907536177</v>
      </c>
      <c r="R86" s="41">
        <f t="shared" si="39"/>
        <v>108.3524052883013</v>
      </c>
      <c r="S86" s="41">
        <f t="shared" si="39"/>
        <v>112.58654021521065</v>
      </c>
      <c r="T86" s="41">
        <f t="shared" si="39"/>
        <v>116.98867924528301</v>
      </c>
      <c r="U86" s="41">
        <f t="shared" si="39"/>
        <v>121.55603570416548</v>
      </c>
      <c r="V86" s="41">
        <f t="shared" si="39"/>
        <v>126.31119491584609</v>
      </c>
      <c r="W86" s="41">
        <f t="shared" si="39"/>
        <v>97.187715190745081</v>
      </c>
      <c r="X86" s="41">
        <f t="shared" si="39"/>
        <v>97.236324148228576</v>
      </c>
      <c r="Y86" s="41">
        <f t="shared" si="39"/>
        <v>98.237262052122702</v>
      </c>
      <c r="Z86" s="41">
        <f t="shared" si="39"/>
        <v>98.78500973179824</v>
      </c>
      <c r="AA86" s="41">
        <f t="shared" si="39"/>
        <v>100.002277607861</v>
      </c>
      <c r="AB86" s="41">
        <f t="shared" si="39"/>
        <v>100.97319852351147</v>
      </c>
      <c r="AC86" s="41">
        <f t="shared" ref="D86:AZ89" si="41">AC49/AC11*1000</f>
        <v>100.88709422011085</v>
      </c>
      <c r="AD86" s="41">
        <f t="shared" si="41"/>
        <v>101.40932674876539</v>
      </c>
      <c r="AE86" s="41">
        <f t="shared" si="41"/>
        <v>101.9152809058094</v>
      </c>
      <c r="AF86" s="41">
        <f t="shared" si="41"/>
        <v>103.96241357253814</v>
      </c>
      <c r="AG86" s="41">
        <f t="shared" si="41"/>
        <v>106.26845920178049</v>
      </c>
      <c r="AH86" s="41">
        <f t="shared" si="41"/>
        <v>106.45963286401712</v>
      </c>
      <c r="AI86" s="41">
        <f t="shared" si="41"/>
        <v>107.50696828330838</v>
      </c>
      <c r="AJ86" s="41">
        <f t="shared" si="41"/>
        <v>109.91941795414358</v>
      </c>
      <c r="AK86" s="41">
        <f t="shared" si="41"/>
        <v>113.08320206215093</v>
      </c>
      <c r="AL86" s="41">
        <f t="shared" si="41"/>
        <v>113.10133031418059</v>
      </c>
      <c r="AM86" s="41">
        <f t="shared" si="41"/>
        <v>112.66289272572884</v>
      </c>
      <c r="AN86" s="41">
        <f t="shared" si="41"/>
        <v>113.18030002830456</v>
      </c>
      <c r="AO86" s="41">
        <f t="shared" si="41"/>
        <v>115.92584206057174</v>
      </c>
      <c r="AP86" s="41">
        <f t="shared" si="41"/>
        <v>116.8709312199264</v>
      </c>
      <c r="AQ86" s="41">
        <f t="shared" si="41"/>
        <v>117.60373620152843</v>
      </c>
      <c r="AR86" s="41">
        <f t="shared" si="41"/>
        <v>119.8938579111237</v>
      </c>
      <c r="AS86" s="41">
        <f t="shared" si="41"/>
        <v>120.55420322671952</v>
      </c>
      <c r="AT86" s="41">
        <f t="shared" si="41"/>
        <v>120.4627795075007</v>
      </c>
      <c r="AU86" s="41">
        <f t="shared" si="41"/>
        <v>121.52759694310782</v>
      </c>
      <c r="AV86" s="41">
        <f t="shared" si="41"/>
        <v>120.93037078969712</v>
      </c>
      <c r="AW86" s="41">
        <f t="shared" si="41"/>
        <v>121.64619303707897</v>
      </c>
      <c r="AX86" s="41">
        <f t="shared" si="41"/>
        <v>122.70846306255307</v>
      </c>
      <c r="AY86" s="41">
        <f t="shared" si="41"/>
        <v>123.29493348429098</v>
      </c>
      <c r="AZ86" s="41">
        <f t="shared" si="41"/>
        <v>124.08547976224175</v>
      </c>
    </row>
    <row r="87" spans="1:52">
      <c r="A87" s="23" t="s">
        <v>38</v>
      </c>
      <c r="B87" s="23" t="s">
        <v>38</v>
      </c>
      <c r="C87" s="41">
        <f t="shared" si="40"/>
        <v>61.196431855802835</v>
      </c>
      <c r="D87" s="41">
        <f t="shared" si="41"/>
        <v>63.077474249888049</v>
      </c>
      <c r="E87" s="41">
        <f t="shared" si="41"/>
        <v>65.45216658535503</v>
      </c>
      <c r="F87" s="41">
        <f t="shared" si="41"/>
        <v>68.024669680874425</v>
      </c>
      <c r="G87" s="41">
        <f t="shared" si="41"/>
        <v>70.680384565189016</v>
      </c>
      <c r="H87" s="41">
        <f t="shared" si="41"/>
        <v>73.327048337332869</v>
      </c>
      <c r="I87" s="41">
        <f t="shared" si="41"/>
        <v>76.064080944350764</v>
      </c>
      <c r="J87" s="41">
        <f t="shared" si="41"/>
        <v>79.021089997911886</v>
      </c>
      <c r="K87" s="41">
        <f t="shared" si="41"/>
        <v>81.970163974848958</v>
      </c>
      <c r="L87" s="41">
        <f t="shared" si="41"/>
        <v>85.041901137605763</v>
      </c>
      <c r="M87" s="41">
        <f t="shared" si="41"/>
        <v>88.227530106069054</v>
      </c>
      <c r="N87" s="41">
        <f t="shared" si="41"/>
        <v>91.56075720681801</v>
      </c>
      <c r="O87" s="41">
        <f t="shared" si="41"/>
        <v>95.028235476135208</v>
      </c>
      <c r="P87" s="41">
        <f t="shared" si="41"/>
        <v>98.613959516639341</v>
      </c>
      <c r="Q87" s="41">
        <f t="shared" si="41"/>
        <v>102.34429618492764</v>
      </c>
      <c r="R87" s="41">
        <f t="shared" si="41"/>
        <v>106.18931229863347</v>
      </c>
      <c r="S87" s="41">
        <f t="shared" si="41"/>
        <v>110.18019332482218</v>
      </c>
      <c r="T87" s="41">
        <f t="shared" si="41"/>
        <v>114.32380952380953</v>
      </c>
      <c r="U87" s="41">
        <f t="shared" si="41"/>
        <v>118.6161093794276</v>
      </c>
      <c r="V87" s="41">
        <f t="shared" si="41"/>
        <v>123.07877645086948</v>
      </c>
      <c r="W87" s="41">
        <f t="shared" si="41"/>
        <v>95.939264564109635</v>
      </c>
      <c r="X87" s="41">
        <f t="shared" si="41"/>
        <v>103.48343966336364</v>
      </c>
      <c r="Y87" s="41">
        <f t="shared" si="41"/>
        <v>105.69368706299555</v>
      </c>
      <c r="Z87" s="41">
        <f t="shared" si="41"/>
        <v>106.8802164088015</v>
      </c>
      <c r="AA87" s="41">
        <f t="shared" si="41"/>
        <v>106.81330122990825</v>
      </c>
      <c r="AB87" s="41">
        <f t="shared" si="41"/>
        <v>107.34199967902423</v>
      </c>
      <c r="AC87" s="41">
        <f t="shared" si="41"/>
        <v>107.0793349168646</v>
      </c>
      <c r="AD87" s="41">
        <f t="shared" si="41"/>
        <v>107.34794023879476</v>
      </c>
      <c r="AE87" s="41">
        <f t="shared" si="41"/>
        <v>107.61978218615987</v>
      </c>
      <c r="AF87" s="41">
        <f t="shared" si="41"/>
        <v>109.53275867320519</v>
      </c>
      <c r="AG87" s="41">
        <f t="shared" si="41"/>
        <v>111.58861920659268</v>
      </c>
      <c r="AH87" s="41">
        <f t="shared" si="41"/>
        <v>111.63666607259549</v>
      </c>
      <c r="AI87" s="41">
        <f t="shared" si="41"/>
        <v>112.47396062553179</v>
      </c>
      <c r="AJ87" s="41">
        <f t="shared" si="41"/>
        <v>114.80477695005654</v>
      </c>
      <c r="AK87" s="41">
        <f t="shared" si="41"/>
        <v>117.68781326077617</v>
      </c>
      <c r="AL87" s="41">
        <f t="shared" si="41"/>
        <v>117.32720067930937</v>
      </c>
      <c r="AM87" s="41">
        <f t="shared" si="41"/>
        <v>116.66996886498725</v>
      </c>
      <c r="AN87" s="41">
        <f t="shared" si="41"/>
        <v>117.23492782337956</v>
      </c>
      <c r="AO87" s="41">
        <f t="shared" si="41"/>
        <v>119.47608264930653</v>
      </c>
      <c r="AP87" s="41">
        <f t="shared" si="41"/>
        <v>120.25304273988112</v>
      </c>
      <c r="AQ87" s="41">
        <f t="shared" si="41"/>
        <v>120.91961505802435</v>
      </c>
      <c r="AR87" s="41">
        <f t="shared" si="41"/>
        <v>123.01500141522786</v>
      </c>
      <c r="AS87" s="41">
        <f t="shared" si="41"/>
        <v>123.55675063685254</v>
      </c>
      <c r="AT87" s="41">
        <f t="shared" si="41"/>
        <v>124.00934050382112</v>
      </c>
      <c r="AU87" s="41">
        <f t="shared" si="41"/>
        <v>124.98726294933482</v>
      </c>
      <c r="AV87" s="41">
        <f t="shared" si="41"/>
        <v>124.45089159354657</v>
      </c>
      <c r="AW87" s="41">
        <f t="shared" si="41"/>
        <v>125.00396263798469</v>
      </c>
      <c r="AX87" s="41">
        <f t="shared" si="41"/>
        <v>125.88678177186527</v>
      </c>
      <c r="AY87" s="41">
        <f t="shared" si="41"/>
        <v>126.4574016416643</v>
      </c>
      <c r="AZ87" s="41">
        <f t="shared" si="41"/>
        <v>127.39258420605718</v>
      </c>
    </row>
    <row r="88" spans="1:52">
      <c r="A88" s="23" t="s">
        <v>39</v>
      </c>
      <c r="B88" s="23" t="s">
        <v>39</v>
      </c>
      <c r="C88" s="41">
        <f t="shared" si="40"/>
        <v>61.196431855802835</v>
      </c>
      <c r="D88" s="41">
        <f t="shared" si="41"/>
        <v>63.077474249888049</v>
      </c>
      <c r="E88" s="41">
        <f t="shared" si="41"/>
        <v>65.26367144187698</v>
      </c>
      <c r="F88" s="41">
        <f t="shared" si="41"/>
        <v>67.633554277687551</v>
      </c>
      <c r="G88" s="41">
        <f t="shared" si="41"/>
        <v>70.070909644581718</v>
      </c>
      <c r="H88" s="41">
        <f t="shared" si="41"/>
        <v>72.485858758998972</v>
      </c>
      <c r="I88" s="41">
        <f t="shared" si="41"/>
        <v>74.974704890387855</v>
      </c>
      <c r="J88" s="41">
        <f t="shared" si="41"/>
        <v>77.665065775736068</v>
      </c>
      <c r="K88" s="41">
        <f t="shared" si="41"/>
        <v>80.331648378744916</v>
      </c>
      <c r="L88" s="41">
        <f t="shared" si="41"/>
        <v>83.101898708554302</v>
      </c>
      <c r="M88" s="41">
        <f t="shared" si="41"/>
        <v>85.966584257117788</v>
      </c>
      <c r="N88" s="41">
        <f t="shared" si="41"/>
        <v>88.957269656743392</v>
      </c>
      <c r="O88" s="41">
        <f t="shared" si="41"/>
        <v>92.060416183182483</v>
      </c>
      <c r="P88" s="41">
        <f t="shared" si="41"/>
        <v>95.25864369305836</v>
      </c>
      <c r="Q88" s="41">
        <f t="shared" si="41"/>
        <v>98.577335087389599</v>
      </c>
      <c r="R88" s="41">
        <f t="shared" si="41"/>
        <v>101.98644595044993</v>
      </c>
      <c r="S88" s="41">
        <f t="shared" si="41"/>
        <v>105.51413459784789</v>
      </c>
      <c r="T88" s="41">
        <f t="shared" si="41"/>
        <v>109.16693620844565</v>
      </c>
      <c r="U88" s="41">
        <f t="shared" si="41"/>
        <v>112.93921790875602</v>
      </c>
      <c r="V88" s="41">
        <f t="shared" si="41"/>
        <v>116.85068789719952</v>
      </c>
      <c r="W88" s="41">
        <f t="shared" si="41"/>
        <v>94.826125877978242</v>
      </c>
      <c r="X88" s="41">
        <f t="shared" si="41"/>
        <v>95.574860866024153</v>
      </c>
      <c r="Y88" s="41">
        <f t="shared" si="41"/>
        <v>98.785922183934971</v>
      </c>
      <c r="Z88" s="41">
        <f t="shared" si="41"/>
        <v>101.54488173390955</v>
      </c>
      <c r="AA88" s="41">
        <f t="shared" si="41"/>
        <v>102.53302531398452</v>
      </c>
      <c r="AB88" s="41">
        <f t="shared" si="41"/>
        <v>104.09757663296421</v>
      </c>
      <c r="AC88" s="41">
        <f t="shared" si="41"/>
        <v>103.54172604908948</v>
      </c>
      <c r="AD88" s="41">
        <f t="shared" si="41"/>
        <v>107.11539663686942</v>
      </c>
      <c r="AE88" s="41">
        <f t="shared" si="41"/>
        <v>109.86085829759665</v>
      </c>
      <c r="AF88" s="41">
        <f t="shared" si="41"/>
        <v>111.2031311869879</v>
      </c>
      <c r="AG88" s="41">
        <f t="shared" si="41"/>
        <v>114.4819393064453</v>
      </c>
      <c r="AH88" s="41">
        <f t="shared" si="41"/>
        <v>116.5772589556229</v>
      </c>
      <c r="AI88" s="41">
        <f t="shared" si="41"/>
        <v>116.73209517941496</v>
      </c>
      <c r="AJ88" s="41">
        <f t="shared" si="41"/>
        <v>121.50120293341836</v>
      </c>
      <c r="AK88" s="41">
        <f t="shared" si="41"/>
        <v>124.34856079049116</v>
      </c>
      <c r="AL88" s="41">
        <f t="shared" si="41"/>
        <v>125.1808661194452</v>
      </c>
      <c r="AM88" s="41">
        <f t="shared" si="41"/>
        <v>124.78799886781773</v>
      </c>
      <c r="AN88" s="41">
        <f t="shared" si="41"/>
        <v>125.87687517690347</v>
      </c>
      <c r="AO88" s="41">
        <f t="shared" si="41"/>
        <v>129.12199264081514</v>
      </c>
      <c r="AP88" s="41">
        <f t="shared" si="41"/>
        <v>130.27851684121143</v>
      </c>
      <c r="AQ88" s="41">
        <f t="shared" si="41"/>
        <v>131.53608831021796</v>
      </c>
      <c r="AR88" s="41">
        <f t="shared" si="41"/>
        <v>134.18086611944523</v>
      </c>
      <c r="AS88" s="41">
        <f t="shared" si="41"/>
        <v>135.20803849419755</v>
      </c>
      <c r="AT88" s="41">
        <f t="shared" si="41"/>
        <v>136.4780639682989</v>
      </c>
      <c r="AU88" s="41">
        <f t="shared" si="41"/>
        <v>138.39031984149446</v>
      </c>
      <c r="AV88" s="41">
        <f t="shared" si="41"/>
        <v>138.55703368242285</v>
      </c>
      <c r="AW88" s="41">
        <f t="shared" si="41"/>
        <v>139.75997735635434</v>
      </c>
      <c r="AX88" s="41">
        <f t="shared" si="41"/>
        <v>141.43928672516273</v>
      </c>
      <c r="AY88" s="41">
        <f t="shared" si="41"/>
        <v>142.81856778941409</v>
      </c>
      <c r="AZ88" s="41">
        <f t="shared" si="41"/>
        <v>146.32550240588733</v>
      </c>
    </row>
    <row r="89" spans="1:52">
      <c r="B89" s="30" t="s">
        <v>76</v>
      </c>
      <c r="C89" s="41">
        <f t="shared" si="40"/>
        <v>61.201029979768258</v>
      </c>
      <c r="D89" s="41">
        <f t="shared" si="41"/>
        <v>63.082624272279439</v>
      </c>
      <c r="E89" s="41">
        <f t="shared" si="41"/>
        <v>65.938640942658765</v>
      </c>
      <c r="F89" s="41">
        <f t="shared" si="41"/>
        <v>68.496551952797461</v>
      </c>
      <c r="G89" s="41">
        <f t="shared" si="41"/>
        <v>71.291451888778056</v>
      </c>
      <c r="H89" s="41">
        <f t="shared" si="41"/>
        <v>74.072094730428418</v>
      </c>
      <c r="I89" s="41">
        <f t="shared" si="41"/>
        <v>77.075910257267765</v>
      </c>
      <c r="J89" s="41">
        <f t="shared" si="41"/>
        <v>79.533082472910422</v>
      </c>
      <c r="K89" s="41">
        <f t="shared" si="41"/>
        <v>82.530414714545159</v>
      </c>
      <c r="L89" s="41">
        <f t="shared" si="41"/>
        <v>85.476677752296482</v>
      </c>
      <c r="M89" s="41">
        <f t="shared" si="41"/>
        <v>88.682135616492829</v>
      </c>
      <c r="N89" s="41">
        <f t="shared" si="41"/>
        <v>91.966191564440152</v>
      </c>
      <c r="O89" s="41">
        <f t="shared" si="41"/>
        <v>95.387328473989697</v>
      </c>
      <c r="P89" s="41">
        <f t="shared" si="41"/>
        <v>98.958870324817966</v>
      </c>
      <c r="Q89" s="41">
        <f t="shared" si="41"/>
        <v>102.74214166046316</v>
      </c>
      <c r="R89" s="41">
        <f t="shared" si="41"/>
        <v>106.52206730965777</v>
      </c>
      <c r="S89" s="41">
        <f t="shared" si="41"/>
        <v>110.40516279220527</v>
      </c>
      <c r="T89" s="41">
        <f t="shared" si="41"/>
        <v>114.37239047471319</v>
      </c>
      <c r="U89" s="41">
        <f t="shared" si="41"/>
        <v>118.50060772274377</v>
      </c>
      <c r="V89" s="41">
        <f t="shared" si="41"/>
        <v>122.68812933925233</v>
      </c>
      <c r="W89" s="41">
        <f t="shared" si="41"/>
        <v>95.901295484608667</v>
      </c>
      <c r="X89" s="41">
        <f t="shared" si="41"/>
        <v>97.289359112092001</v>
      </c>
      <c r="Y89" s="41">
        <f t="shared" si="41"/>
        <v>102.30945858534488</v>
      </c>
      <c r="Z89" s="41">
        <f t="shared" si="41"/>
        <v>104.3598173270682</v>
      </c>
      <c r="AA89" s="41">
        <f t="shared" si="41"/>
        <v>107.05506532930977</v>
      </c>
      <c r="AB89" s="41">
        <f t="shared" si="41"/>
        <v>109.92542359666803</v>
      </c>
      <c r="AC89" s="41">
        <f t="shared" si="41"/>
        <v>112.07321921417166</v>
      </c>
      <c r="AD89" s="41">
        <f t="shared" si="41"/>
        <v>115.73553873890118</v>
      </c>
      <c r="AE89" s="41">
        <f t="shared" si="41"/>
        <v>121.62611385809245</v>
      </c>
      <c r="AF89" s="41">
        <f t="shared" si="41"/>
        <v>121.48642136350878</v>
      </c>
      <c r="AG89" s="41">
        <f t="shared" si="41"/>
        <v>124.95743959487976</v>
      </c>
      <c r="AH89" s="41">
        <f t="shared" si="41"/>
        <v>125.25753950481908</v>
      </c>
      <c r="AI89" s="41">
        <f t="shared" si="41"/>
        <v>128.96861770647098</v>
      </c>
      <c r="AJ89" s="41">
        <f t="shared" si="41"/>
        <v>131.84254882078991</v>
      </c>
      <c r="AK89" s="41">
        <f t="shared" si="41"/>
        <v>137.06196823487434</v>
      </c>
      <c r="AL89" s="41">
        <f t="shared" si="41"/>
        <v>136.1235845905849</v>
      </c>
      <c r="AM89" s="41">
        <f t="shared" si="41"/>
        <v>136.76911190106449</v>
      </c>
      <c r="AN89" s="41">
        <f t="shared" si="41"/>
        <v>137.98014809407334</v>
      </c>
      <c r="AO89" s="41">
        <f t="shared" si="41"/>
        <v>141.80723488393642</v>
      </c>
      <c r="AP89" s="41">
        <f t="shared" si="41"/>
        <v>143.83722985608634</v>
      </c>
      <c r="AQ89" s="41">
        <f t="shared" si="41"/>
        <v>145.50290884727823</v>
      </c>
      <c r="AR89" s="41">
        <f t="shared" si="41"/>
        <v>149.13311667904927</v>
      </c>
      <c r="AS89" s="41">
        <f t="shared" si="41"/>
        <v>150.76991809886235</v>
      </c>
      <c r="AT89" s="41">
        <f t="shared" si="41"/>
        <v>153.58107166249854</v>
      </c>
      <c r="AU89" s="41">
        <f t="shared" si="41"/>
        <v>156.41167577696709</v>
      </c>
      <c r="AV89" s="41">
        <f t="shared" si="41"/>
        <v>157.2083271964959</v>
      </c>
      <c r="AW89" s="41">
        <f t="shared" si="41"/>
        <v>158.34330800061647</v>
      </c>
      <c r="AX89" s="41">
        <f t="shared" si="41"/>
        <v>159.4716872907089</v>
      </c>
      <c r="AY89" s="41">
        <f t="shared" si="41"/>
        <v>162.10305228984396</v>
      </c>
      <c r="AZ89" s="41">
        <f t="shared" si="41"/>
        <v>165.03287718751281</v>
      </c>
    </row>
    <row r="90" spans="1:52"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</row>
    <row r="91" spans="1:52">
      <c r="A91" t="s">
        <v>62</v>
      </c>
      <c r="B91" s="63" t="s">
        <v>16</v>
      </c>
      <c r="C91" s="63" t="s">
        <v>69</v>
      </c>
    </row>
    <row r="92" spans="1:52">
      <c r="B92" s="60" t="s">
        <v>33</v>
      </c>
      <c r="C92" s="21">
        <f>NPV(0.0705,C32:AZ32)</f>
        <v>11208.310591297264</v>
      </c>
      <c r="D92" s="21"/>
    </row>
    <row r="93" spans="1:52">
      <c r="B93" s="60" t="s">
        <v>34</v>
      </c>
      <c r="C93" s="21">
        <f t="shared" ref="C93:C99" si="42">NPV(0.0705,C33:AZ33)</f>
        <v>10833.900693111107</v>
      </c>
      <c r="D93" s="21"/>
    </row>
    <row r="94" spans="1:52">
      <c r="B94" s="60" t="s">
        <v>22</v>
      </c>
      <c r="C94" s="21">
        <f t="shared" si="42"/>
        <v>11107.359701117992</v>
      </c>
      <c r="D94" s="21"/>
    </row>
    <row r="95" spans="1:52">
      <c r="B95" s="60" t="s">
        <v>35</v>
      </c>
      <c r="C95" s="21">
        <f t="shared" si="42"/>
        <v>10452.04942017236</v>
      </c>
      <c r="D95" s="21"/>
    </row>
    <row r="96" spans="1:52">
      <c r="B96" s="60" t="s">
        <v>36</v>
      </c>
      <c r="C96" s="21">
        <f t="shared" si="42"/>
        <v>10885.358856022614</v>
      </c>
      <c r="D96" s="21"/>
    </row>
    <row r="97" spans="2:4">
      <c r="B97" s="61" t="s">
        <v>42</v>
      </c>
      <c r="C97" s="21">
        <f t="shared" si="42"/>
        <v>10604.895795187897</v>
      </c>
      <c r="D97" s="21"/>
    </row>
    <row r="98" spans="2:4">
      <c r="B98" s="60" t="s">
        <v>38</v>
      </c>
      <c r="C98" s="21">
        <f t="shared" si="42"/>
        <v>10860.870453626256</v>
      </c>
      <c r="D98" s="21"/>
    </row>
    <row r="99" spans="2:4">
      <c r="B99" s="60" t="s">
        <v>39</v>
      </c>
      <c r="C99" s="21">
        <f t="shared" si="42"/>
        <v>10627.01636474412</v>
      </c>
      <c r="D99" s="21"/>
    </row>
    <row r="100" spans="2:4">
      <c r="B100" s="30" t="s">
        <v>76</v>
      </c>
      <c r="C100" s="21">
        <f>NPV(0.0705,C40:AZ40)</f>
        <v>10182.919749844134</v>
      </c>
      <c r="D100" s="21"/>
    </row>
  </sheetData>
  <sheetProtection password="D67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Even Annual</vt:lpstr>
      <vt:lpstr>NPV of Rate Increases</vt:lpstr>
      <vt:lpstr>Price of Energy</vt:lpstr>
      <vt:lpstr>Chart2</vt:lpstr>
      <vt:lpstr>POE Study Period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Pereira</dc:creator>
  <cp:lastModifiedBy>Jennifer McIvor</cp:lastModifiedBy>
  <dcterms:created xsi:type="dcterms:W3CDTF">2013-12-04T14:59:36Z</dcterms:created>
  <dcterms:modified xsi:type="dcterms:W3CDTF">2014-05-08T17:30:21Z</dcterms:modified>
</cp:coreProperties>
</file>