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480" windowHeight="93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  <c r="E4" i="1"/>
  <c r="G5" i="1"/>
  <c r="G6" i="1"/>
  <c r="G4" i="1"/>
  <c r="C5" i="1"/>
  <c r="C6" i="1"/>
  <c r="C4" i="1"/>
  <c r="J47" i="1" l="1"/>
  <c r="L47" i="1"/>
  <c r="J46" i="1"/>
  <c r="L46" i="1"/>
  <c r="B46" i="1" l="1"/>
  <c r="F43" i="1"/>
  <c r="F46" i="1" s="1"/>
  <c r="D43" i="1"/>
  <c r="D66" i="1" s="1"/>
  <c r="B43" i="1"/>
  <c r="B44" i="1"/>
  <c r="B66" i="1"/>
  <c r="O61" i="1"/>
  <c r="P61" i="1"/>
  <c r="Q61" i="1"/>
  <c r="F47" i="1"/>
  <c r="D47" i="1"/>
  <c r="D46" i="1"/>
  <c r="B47" i="1"/>
  <c r="F44" i="1"/>
  <c r="D44" i="1"/>
  <c r="G38" i="1"/>
  <c r="G43" i="1" s="1"/>
  <c r="M46" i="1" s="1"/>
  <c r="G37" i="1"/>
  <c r="G36" i="1"/>
  <c r="G44" i="1" s="1"/>
  <c r="F38" i="1"/>
  <c r="F37" i="1"/>
  <c r="F36" i="1"/>
  <c r="E38" i="1"/>
  <c r="E44" i="1" s="1"/>
  <c r="K47" i="1" s="1"/>
  <c r="E37" i="1"/>
  <c r="E36" i="1"/>
  <c r="D38" i="1"/>
  <c r="D37" i="1"/>
  <c r="D36" i="1"/>
  <c r="C38" i="1"/>
  <c r="C37" i="1"/>
  <c r="C43" i="1" s="1"/>
  <c r="C36" i="1"/>
  <c r="C44" i="1" s="1"/>
  <c r="R62" i="1"/>
  <c r="R61" i="1"/>
  <c r="R60" i="1"/>
  <c r="Q62" i="1"/>
  <c r="Q60" i="1"/>
  <c r="P62" i="1"/>
  <c r="P60" i="1"/>
  <c r="O62" i="1"/>
  <c r="O60" i="1"/>
  <c r="R6" i="1"/>
  <c r="R5" i="1"/>
  <c r="Q6" i="1"/>
  <c r="Q5" i="1"/>
  <c r="R4" i="1"/>
  <c r="Q4" i="1"/>
  <c r="M47" i="1" l="1"/>
  <c r="G47" i="1"/>
  <c r="G66" i="1"/>
  <c r="I46" i="1"/>
  <c r="C46" i="1"/>
  <c r="I47" i="1"/>
  <c r="C47" i="1"/>
  <c r="C66" i="1"/>
  <c r="C67" i="1" s="1"/>
  <c r="E43" i="1"/>
  <c r="K46" i="1" s="1"/>
  <c r="E47" i="1"/>
  <c r="G67" i="1"/>
  <c r="G46" i="1"/>
  <c r="F66" i="1"/>
  <c r="D67" i="1"/>
  <c r="B67" i="1"/>
  <c r="F67" i="1"/>
  <c r="E66" i="1" l="1"/>
  <c r="E67" i="1" s="1"/>
  <c r="E46" i="1"/>
</calcChain>
</file>

<file path=xl/sharedStrings.xml><?xml version="1.0" encoding="utf-8"?>
<sst xmlns="http://schemas.openxmlformats.org/spreadsheetml/2006/main" count="45" uniqueCount="24">
  <si>
    <t>All Gas</t>
  </si>
  <si>
    <t>K22/Gas</t>
  </si>
  <si>
    <t>Preferred Plan</t>
  </si>
  <si>
    <t>25th</t>
  </si>
  <si>
    <t>50th</t>
  </si>
  <si>
    <t>75th</t>
  </si>
  <si>
    <t>&lt;50th percentile flow rank from GCM</t>
  </si>
  <si>
    <t>&gt;50th percentile flow rank from GCM</t>
  </si>
  <si>
    <t>Source:</t>
  </si>
  <si>
    <t>Table 10.9, Chapter 10, p 46</t>
  </si>
  <si>
    <t>Reference Scenario</t>
  </si>
  <si>
    <t>Actual Ref</t>
  </si>
  <si>
    <t>Table 10.9, Chapter 10, p 47</t>
  </si>
  <si>
    <t>Historical streamflow</t>
  </si>
  <si>
    <t>5th percentile GCM delta</t>
  </si>
  <si>
    <t>50th percentile GCM delta</t>
  </si>
  <si>
    <t>95th percentile GCM delta</t>
  </si>
  <si>
    <t>Alternative format:</t>
  </si>
  <si>
    <t>NPV relative to All Gas/Historic streamflow</t>
  </si>
  <si>
    <t>25th percentile GCM delta</t>
  </si>
  <si>
    <t>75th percentile GCM delta</t>
  </si>
  <si>
    <t>Preferred Plan NPV Benefit relative to Other Plans for each streamflow case</t>
  </si>
  <si>
    <t>Fig. 4-5</t>
  </si>
  <si>
    <t>Fig 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</si>
</sst>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Sheet1!$D$3</c:f>
              <c:strCache>
                <c:ptCount val="1"/>
                <c:pt idx="0">
                  <c:v>25th</c:v>
                </c:pt>
              </c:strCache>
            </c:strRef>
          </c:tx>
          <c:invertIfNegative val="0"/>
          <c:cat>
            <c:strRef>
              <c:f>Sheet1!$B$4:$B$6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cat>
          <c:val>
            <c:numRef>
              <c:f>Sheet1!$D$4:$D$6</c:f>
              <c:numCache>
                <c:formatCode>_("$"* #,##0_);_("$"* \(#,##0\);_("$"* "-"??_);_(@_)</c:formatCode>
                <c:ptCount val="3"/>
                <c:pt idx="0">
                  <c:v>-240</c:v>
                </c:pt>
                <c:pt idx="1">
                  <c:v>-244</c:v>
                </c:pt>
                <c:pt idx="2">
                  <c:v>-276</c:v>
                </c:pt>
              </c:numCache>
            </c:numRef>
          </c:val>
        </c:ser>
        <c:ser>
          <c:idx val="2"/>
          <c:order val="1"/>
          <c:tx>
            <c:strRef>
              <c:f>Sheet1!$G$3</c:f>
              <c:strCache>
                <c:ptCount val="1"/>
                <c:pt idx="0">
                  <c:v>&gt;50th percentile flow rank from GCM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Sheet1!$B$4:$B$6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cat>
          <c:val>
            <c:numRef>
              <c:f>Sheet1!$G$4:$G$6</c:f>
              <c:numCache>
                <c:formatCode>_("$"* #,##0_);_("$"* \(#,##0\);_("$"* "-"??_);_(@_)</c:formatCode>
                <c:ptCount val="3"/>
                <c:pt idx="0">
                  <c:v>1697</c:v>
                </c:pt>
                <c:pt idx="1">
                  <c:v>2693</c:v>
                </c:pt>
                <c:pt idx="2">
                  <c:v>3841</c:v>
                </c:pt>
              </c:numCache>
            </c:numRef>
          </c:val>
        </c:ser>
        <c:ser>
          <c:idx val="0"/>
          <c:order val="2"/>
          <c:tx>
            <c:strRef>
              <c:f>Sheet1!$C$3</c:f>
              <c:strCache>
                <c:ptCount val="1"/>
                <c:pt idx="0">
                  <c:v>&lt;50th percentile flow rank from GCM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Sheet1!$B$4:$B$6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cat>
          <c:val>
            <c:numRef>
              <c:f>Sheet1!$C$4:$C$6</c:f>
              <c:numCache>
                <c:formatCode>_("$"* #,##0_);_("$"* \(#,##0\);_("$"* "-"??_);_(@_)</c:formatCode>
                <c:ptCount val="3"/>
                <c:pt idx="0">
                  <c:v>-1431</c:v>
                </c:pt>
                <c:pt idx="1">
                  <c:v>-632</c:v>
                </c:pt>
                <c:pt idx="2">
                  <c:v>-151</c:v>
                </c:pt>
              </c:numCache>
            </c:numRef>
          </c:val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75th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Sheet1!$B$4:$B$6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cat>
          <c:val>
            <c:numRef>
              <c:f>Sheet1!$F$4:$F$6</c:f>
              <c:numCache>
                <c:formatCode>_("$"* #,##0_);_("$"* \(#,##0\);_("$"* "-"??_);_(@_)</c:formatCode>
                <c:ptCount val="3"/>
                <c:pt idx="0">
                  <c:v>922</c:v>
                </c:pt>
                <c:pt idx="1">
                  <c:v>993</c:v>
                </c:pt>
                <c:pt idx="2">
                  <c:v>1186</c:v>
                </c:pt>
              </c:numCache>
            </c:numRef>
          </c:val>
        </c:ser>
        <c:ser>
          <c:idx val="4"/>
          <c:order val="4"/>
          <c:tx>
            <c:strRef>
              <c:f>Sheet1!$E$3</c:f>
              <c:strCache>
                <c:ptCount val="1"/>
                <c:pt idx="0">
                  <c:v>50th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Sheet1!$B$4:$B$6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cat>
          <c:val>
            <c:numRef>
              <c:f>Sheet1!$E$4:$E$6</c:f>
              <c:numCache>
                <c:formatCode>_("$"* #,##0_);_("$"* \(#,##0\);_("$"* "-"??_);_(@_)</c:formatCode>
                <c:ptCount val="3"/>
                <c:pt idx="0">
                  <c:v>560</c:v>
                </c:pt>
                <c:pt idx="1">
                  <c:v>1489</c:v>
                </c:pt>
                <c:pt idx="2">
                  <c:v>2410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100"/>
        <c:axId val="77792768"/>
        <c:axId val="77794304"/>
      </c:barChart>
      <c:catAx>
        <c:axId val="77792768"/>
        <c:scaling>
          <c:orientation val="minMax"/>
        </c:scaling>
        <c:delete val="0"/>
        <c:axPos val="l"/>
        <c:majorTickMark val="none"/>
        <c:minorTickMark val="none"/>
        <c:tickLblPos val="low"/>
        <c:spPr>
          <a:ln w="317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77794304"/>
        <c:crosses val="autoZero"/>
        <c:auto val="1"/>
        <c:lblAlgn val="ctr"/>
        <c:lblOffset val="100"/>
        <c:noMultiLvlLbl val="0"/>
      </c:catAx>
      <c:valAx>
        <c:axId val="77794304"/>
        <c:scaling>
          <c:orientation val="minMax"/>
        </c:scaling>
        <c:delete val="0"/>
        <c:axPos val="b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en-US"/>
          </a:p>
        </c:txPr>
        <c:crossAx val="7779276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Sheet1!$U$3</c:f>
              <c:strCache>
                <c:ptCount val="1"/>
                <c:pt idx="0">
                  <c:v>&gt;50th percentile flow rank from GCM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Sheet1!$B$4:$B$6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cat>
          <c:val>
            <c:numRef>
              <c:f>Sheet1!$U$4:$U$6</c:f>
              <c:numCache>
                <c:formatCode>_("$"* #,##0_);_("$"* \(#,##0\);_("$"* "-"??_);_(@_)</c:formatCode>
                <c:ptCount val="3"/>
                <c:pt idx="0">
                  <c:v>1697</c:v>
                </c:pt>
                <c:pt idx="1">
                  <c:v>2693</c:v>
                </c:pt>
                <c:pt idx="2">
                  <c:v>3841</c:v>
                </c:pt>
              </c:numCache>
            </c:numRef>
          </c:val>
        </c:ser>
        <c:ser>
          <c:idx val="0"/>
          <c:order val="1"/>
          <c:tx>
            <c:strRef>
              <c:f>Sheet1!$S$3</c:f>
              <c:strCache>
                <c:ptCount val="1"/>
                <c:pt idx="0">
                  <c:v>&lt;50th percentile flow rank from GCM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9.93542132601416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Sheet1!$B$4:$B$6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cat>
          <c:val>
            <c:numRef>
              <c:f>Sheet1!$S$4:$S$6</c:f>
              <c:numCache>
                <c:formatCode>_("$"* #,##0_);_("$"* \(#,##0\);_("$"* "-"??_);_(@_)</c:formatCode>
                <c:ptCount val="3"/>
                <c:pt idx="0">
                  <c:v>-1431</c:v>
                </c:pt>
                <c:pt idx="1">
                  <c:v>-632</c:v>
                </c:pt>
                <c:pt idx="2">
                  <c:v>-151</c:v>
                </c:pt>
              </c:numCache>
            </c:numRef>
          </c:val>
        </c:ser>
        <c:ser>
          <c:idx val="4"/>
          <c:order val="2"/>
          <c:tx>
            <c:strRef>
              <c:f>Sheet1!$T$3</c:f>
              <c:strCache>
                <c:ptCount val="1"/>
                <c:pt idx="0">
                  <c:v>50th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Sheet1!$B$4:$B$6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cat>
          <c:val>
            <c:numRef>
              <c:f>Sheet1!$T$4:$T$6</c:f>
              <c:numCache>
                <c:formatCode>_("$"* #,##0_);_("$"* \(#,##0\);_("$"* "-"??_);_(@_)</c:formatCode>
                <c:ptCount val="3"/>
                <c:pt idx="0">
                  <c:v>560</c:v>
                </c:pt>
                <c:pt idx="1">
                  <c:v>1489</c:v>
                </c:pt>
                <c:pt idx="2">
                  <c:v>2410</c:v>
                </c:pt>
              </c:numCache>
            </c:numRef>
          </c:val>
        </c:ser>
        <c:ser>
          <c:idx val="1"/>
          <c:order val="3"/>
          <c:tx>
            <c:strRef>
              <c:f>Sheet1!$Q$3</c:f>
              <c:strCache>
                <c:ptCount val="1"/>
                <c:pt idx="0">
                  <c:v>Reference Scenario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Sheet1!$Q$4:$Q$6</c:f>
              <c:numCache>
                <c:formatCode>_("$"* #,##0_);_("$"* \(#,##0\);_("$"* "-"??_);_(@_)</c:formatCode>
                <c:ptCount val="3"/>
                <c:pt idx="0">
                  <c:v>-20</c:v>
                </c:pt>
                <c:pt idx="1">
                  <c:v>907</c:v>
                </c:pt>
                <c:pt idx="2">
                  <c:v>1716</c:v>
                </c:pt>
              </c:numCache>
            </c:numRef>
          </c:val>
        </c:ser>
        <c:ser>
          <c:idx val="3"/>
          <c:order val="4"/>
          <c:tx>
            <c:v>blind</c:v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val>
            <c:numRef>
              <c:f>Sheet1!$R$4:$R$6</c:f>
              <c:numCache>
                <c:formatCode>_("$"* #,##0_);_("$"* \(#,##0\);_("$"* "-"??_);_(@_)</c:formatCode>
                <c:ptCount val="3"/>
                <c:pt idx="0">
                  <c:v>20</c:v>
                </c:pt>
                <c:pt idx="1">
                  <c:v>867</c:v>
                </c:pt>
                <c:pt idx="2">
                  <c:v>1676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100"/>
        <c:axId val="77841152"/>
        <c:axId val="77842688"/>
      </c:barChart>
      <c:catAx>
        <c:axId val="77841152"/>
        <c:scaling>
          <c:orientation val="minMax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77842688"/>
        <c:crosses val="autoZero"/>
        <c:auto val="1"/>
        <c:lblAlgn val="ctr"/>
        <c:lblOffset val="100"/>
        <c:noMultiLvlLbl val="0"/>
      </c:catAx>
      <c:valAx>
        <c:axId val="77842688"/>
        <c:scaling>
          <c:orientation val="minMax"/>
        </c:scaling>
        <c:delete val="0"/>
        <c:axPos val="b"/>
        <c:majorGridlines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en-US"/>
          </a:p>
        </c:txPr>
        <c:crossAx val="7784115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Incremental Impact on Reference Scenario NPV Relative to All Gas Plan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Sheet1!$O$36</c:f>
              <c:strCache>
                <c:ptCount val="1"/>
                <c:pt idx="0">
                  <c:v>Historical streamflow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ln w="19050">
                <a:solidFill>
                  <a:schemeClr val="accent4"/>
                </a:solidFill>
              </a:ln>
            </c:spPr>
          </c:marker>
          <c:xVal>
            <c:strRef>
              <c:f>Sheet1!$N$37:$N$39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xVal>
          <c:yVal>
            <c:numRef>
              <c:f>Sheet1!$O$37:$O$39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887</c:v>
                </c:pt>
                <c:pt idx="2">
                  <c:v>1696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Sheet1!$R$36</c:f>
              <c:strCache>
                <c:ptCount val="1"/>
                <c:pt idx="0">
                  <c:v>95th percentile GCM delta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strRef>
              <c:f>Sheet1!$N$37:$N$39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xVal>
          <c:yVal>
            <c:numRef>
              <c:f>Sheet1!$R$37:$R$39</c:f>
              <c:numCache>
                <c:formatCode>_("$"* #,##0_);_("$"* \(#,##0\);_("$"* "-"??_);_(@_)</c:formatCode>
                <c:ptCount val="3"/>
                <c:pt idx="0">
                  <c:v>1697</c:v>
                </c:pt>
                <c:pt idx="1">
                  <c:v>2693</c:v>
                </c:pt>
                <c:pt idx="2">
                  <c:v>3841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Sheet1!$Q$36</c:f>
              <c:strCache>
                <c:ptCount val="1"/>
                <c:pt idx="0">
                  <c:v>50th percentile GCM delta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Sheet1!$N$37:$N$39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xVal>
          <c:yVal>
            <c:numRef>
              <c:f>Sheet1!$Q$37:$Q$39</c:f>
              <c:numCache>
                <c:formatCode>_("$"* #,##0_);_("$"* \(#,##0\);_("$"* "-"??_);_(@_)</c:formatCode>
                <c:ptCount val="3"/>
                <c:pt idx="0">
                  <c:v>560</c:v>
                </c:pt>
                <c:pt idx="1">
                  <c:v>1489</c:v>
                </c:pt>
                <c:pt idx="2">
                  <c:v>2410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Sheet1!$P$36</c:f>
              <c:strCache>
                <c:ptCount val="1"/>
                <c:pt idx="0">
                  <c:v>5th percentile GCM delta</c:v>
                </c:pt>
              </c:strCache>
            </c:strRef>
          </c:tx>
          <c:spPr>
            <a:ln w="28575">
              <a:noFill/>
            </a:ln>
          </c:spPr>
          <c:xVal>
            <c:strRef>
              <c:f>Sheet1!$N$37:$N$39</c:f>
              <c:strCache>
                <c:ptCount val="3"/>
                <c:pt idx="0">
                  <c:v>All Gas</c:v>
                </c:pt>
                <c:pt idx="1">
                  <c:v>K22/Gas</c:v>
                </c:pt>
                <c:pt idx="2">
                  <c:v>Preferred Plan</c:v>
                </c:pt>
              </c:strCache>
            </c:strRef>
          </c:xVal>
          <c:yVal>
            <c:numRef>
              <c:f>Sheet1!$P$37:$P$39</c:f>
              <c:numCache>
                <c:formatCode>_("$"* #,##0_);_("$"* \(#,##0\);_("$"* "-"??_);_(@_)</c:formatCode>
                <c:ptCount val="3"/>
                <c:pt idx="0">
                  <c:v>-1431</c:v>
                </c:pt>
                <c:pt idx="1">
                  <c:v>-632</c:v>
                </c:pt>
                <c:pt idx="2">
                  <c:v>-151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894784"/>
        <c:axId val="77896320"/>
      </c:scatterChart>
      <c:valAx>
        <c:axId val="77894784"/>
        <c:scaling>
          <c:orientation val="minMax"/>
          <c:max val="3.5"/>
          <c:min val="0"/>
        </c:scaling>
        <c:delete val="1"/>
        <c:axPos val="b"/>
        <c:numFmt formatCode="@" sourceLinked="1"/>
        <c:majorTickMark val="none"/>
        <c:minorTickMark val="none"/>
        <c:tickLblPos val="nextTo"/>
        <c:crossAx val="77896320"/>
        <c:crosses val="autoZero"/>
        <c:crossBetween val="midCat"/>
      </c:valAx>
      <c:valAx>
        <c:axId val="7789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NPV benefit (Million 2014$)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77894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Sheet1!$A$37</c:f>
              <c:strCache>
                <c:ptCount val="1"/>
                <c:pt idx="0">
                  <c:v>K22/Gas</c:v>
                </c:pt>
              </c:strCache>
            </c:strRef>
          </c:tx>
          <c:invertIfNegative val="0"/>
          <c:cat>
            <c:strRef>
              <c:f>Sheet1!$B$41:$G$41</c:f>
              <c:strCache>
                <c:ptCount val="6"/>
                <c:pt idx="0">
                  <c:v>Historical streamflow</c:v>
                </c:pt>
                <c:pt idx="1">
                  <c:v>5th percentile GCM delta</c:v>
                </c:pt>
                <c:pt idx="2">
                  <c:v>25th percentile GCM delta</c:v>
                </c:pt>
                <c:pt idx="3">
                  <c:v>50th percentile GCM delta</c:v>
                </c:pt>
                <c:pt idx="4">
                  <c:v>75th percentile GCM delta</c:v>
                </c:pt>
                <c:pt idx="5">
                  <c:v>95th percentile GCM delta</c:v>
                </c:pt>
              </c:strCache>
            </c:strRef>
          </c:cat>
          <c:val>
            <c:numRef>
              <c:f>Sheet1!$B$37:$G$37</c:f>
              <c:numCache>
                <c:formatCode>_("$"* #,##0_);_("$"* \(#,##0\);_("$"* "-"??_);_(@_)</c:formatCode>
                <c:ptCount val="6"/>
                <c:pt idx="0">
                  <c:v>887</c:v>
                </c:pt>
                <c:pt idx="1">
                  <c:v>255</c:v>
                </c:pt>
                <c:pt idx="2">
                  <c:v>643</c:v>
                </c:pt>
                <c:pt idx="3">
                  <c:v>2376</c:v>
                </c:pt>
                <c:pt idx="4">
                  <c:v>1880</c:v>
                </c:pt>
                <c:pt idx="5">
                  <c:v>3580</c:v>
                </c:pt>
              </c:numCache>
            </c:numRef>
          </c:val>
        </c:ser>
        <c:ser>
          <c:idx val="1"/>
          <c:order val="1"/>
          <c:tx>
            <c:strRef>
              <c:f>Sheet1!$A$38</c:f>
              <c:strCache>
                <c:ptCount val="1"/>
                <c:pt idx="0">
                  <c:v>Preferred Plan</c:v>
                </c:pt>
              </c:strCache>
            </c:strRef>
          </c:tx>
          <c:invertIfNegative val="0"/>
          <c:cat>
            <c:strRef>
              <c:f>Sheet1!$B$41:$G$41</c:f>
              <c:strCache>
                <c:ptCount val="6"/>
                <c:pt idx="0">
                  <c:v>Historical streamflow</c:v>
                </c:pt>
                <c:pt idx="1">
                  <c:v>5th percentile GCM delta</c:v>
                </c:pt>
                <c:pt idx="2">
                  <c:v>25th percentile GCM delta</c:v>
                </c:pt>
                <c:pt idx="3">
                  <c:v>50th percentile GCM delta</c:v>
                </c:pt>
                <c:pt idx="4">
                  <c:v>75th percentile GCM delta</c:v>
                </c:pt>
                <c:pt idx="5">
                  <c:v>95th percentile GCM delta</c:v>
                </c:pt>
              </c:strCache>
            </c:strRef>
          </c:cat>
          <c:val>
            <c:numRef>
              <c:f>Sheet1!$B$38:$G$38</c:f>
              <c:numCache>
                <c:formatCode>_("$"* #,##0_);_("$"* \(#,##0\);_("$"* "-"??_);_(@_)</c:formatCode>
                <c:ptCount val="6"/>
                <c:pt idx="0">
                  <c:v>1696</c:v>
                </c:pt>
                <c:pt idx="1">
                  <c:v>1545</c:v>
                </c:pt>
                <c:pt idx="2">
                  <c:v>1420</c:v>
                </c:pt>
                <c:pt idx="3">
                  <c:v>4106</c:v>
                </c:pt>
                <c:pt idx="4">
                  <c:v>2882</c:v>
                </c:pt>
                <c:pt idx="5">
                  <c:v>5537</c:v>
                </c:pt>
              </c:numCache>
            </c:numRef>
          </c:val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All Gas</c:v>
                </c:pt>
              </c:strCache>
            </c:strRef>
          </c:tx>
          <c:invertIfNegative val="0"/>
          <c:val>
            <c:numRef>
              <c:f>Sheet1!$B$36:$G$36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-1431</c:v>
                </c:pt>
                <c:pt idx="2">
                  <c:v>-240</c:v>
                </c:pt>
                <c:pt idx="3">
                  <c:v>560</c:v>
                </c:pt>
                <c:pt idx="4">
                  <c:v>922</c:v>
                </c:pt>
                <c:pt idx="5">
                  <c:v>1697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02432"/>
        <c:axId val="78016512"/>
      </c:barChart>
      <c:catAx>
        <c:axId val="7800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78016512"/>
        <c:crosses val="autoZero"/>
        <c:auto val="1"/>
        <c:lblAlgn val="ctr"/>
        <c:lblOffset val="100"/>
        <c:noMultiLvlLbl val="0"/>
      </c:catAx>
      <c:valAx>
        <c:axId val="78016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NPV (Million 2014$)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78002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914401</xdr:colOff>
      <xdr:row>8</xdr:row>
      <xdr:rowOff>157161</xdr:rowOff>
    </xdr:from>
    <xdr:to>
      <xdr:col>11</xdr:col>
      <xdr:colOff>390524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47626</xdr:colOff>
      <xdr:row>10</xdr:row>
      <xdr:rowOff>0</xdr:rowOff>
    </xdr:from>
    <xdr:to>
      <xdr:col>23</xdr:col>
      <xdr:colOff>342900</xdr:colOff>
      <xdr:row>29</xdr:row>
      <xdr:rowOff>33339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409575</xdr:colOff>
      <xdr:row>41</xdr:row>
      <xdr:rowOff>42861</xdr:rowOff>
    </xdr:from>
    <xdr:to>
      <xdr:col>23</xdr:col>
      <xdr:colOff>285750</xdr:colOff>
      <xdr:row>57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48</xdr:row>
      <xdr:rowOff>142875</xdr:rowOff>
    </xdr:from>
    <xdr:to>
      <xdr:col>9</xdr:col>
      <xdr:colOff>9525</xdr:colOff>
      <xdr:row>65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0.22504</cdr:x>
      <cdr:y>0.19879</cdr:y>
    </cdr:from>
    <cdr:to>
      <cdr:x>0.33672</cdr:x>
      <cdr:y>0.30501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6826" y="623889"/>
          <a:ext cx="628650" cy="33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All Gas</a:t>
          </a:r>
        </a:p>
      </cdr:txBody>
    </cdr:sp>
  </cdr:relSizeAnchor>
  <cdr:relSizeAnchor xmlns:cdr="http://schemas.openxmlformats.org/drawingml/2006/chartDrawing">
    <cdr:from>
      <cdr:x>0.37958</cdr:x>
      <cdr:y>0.19525</cdr:y>
    </cdr:from>
    <cdr:to>
      <cdr:x>0.49126</cdr:x>
      <cdr:y>0.3045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36775" y="612775"/>
          <a:ext cx="6286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K22/Gas</a:t>
          </a:r>
        </a:p>
      </cdr:txBody>
    </cdr:sp>
  </cdr:relSizeAnchor>
  <cdr:relSizeAnchor xmlns:cdr="http://schemas.openxmlformats.org/drawingml/2006/chartDrawing">
    <cdr:from>
      <cdr:x>0.50649</cdr:x>
      <cdr:y>0.19828</cdr:y>
    </cdr:from>
    <cdr:to>
      <cdr:x>0.68697</cdr:x>
      <cdr:y>0.30754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51149" y="622300"/>
          <a:ext cx="1016001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Preferred Plan</a:t>
          </a:r>
        </a:p>
      </cdr:txBody>
    </cdr:sp>
  </cdr:relSizeAnchor>
</c:userShapes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048576"/>
  <sheetViews>
    <sheetView tabSelected="1" workbookViewId="0">
      <selection activeCell="B49" sqref="B49"/>
    </sheetView>
  </sheetViews>
  <sheetFormatPr defaultRowHeight="15" x14ac:dyDescent="0.25"/>
  <cols>
    <col min="2" max="2" width="14" bestFit="1" customWidth="1"/>
    <col min="3" max="3" width="11.28515625" bestFit="1" customWidth="1"/>
    <col min="4" max="4" width="9.7109375" bestFit="1" customWidth="1"/>
    <col min="5" max="5" width="9.28515625" bestFit="1" customWidth="1"/>
    <col min="6" max="7" width="10.5703125" bestFit="1" customWidth="1"/>
  </cols>
  <sheetData>
    <row r="3" spans="2:21" x14ac:dyDescent="0.25">
      <c r="C3" t="s">
        <v>6</v>
      </c>
      <c r="D3" t="s">
        <v>3</v>
      </c>
      <c r="E3" t="s">
        <v>4</v>
      </c>
      <c r="F3" t="s">
        <v>5</v>
      </c>
      <c r="G3" t="s">
        <v>7</v>
      </c>
      <c r="P3" t="s">
        <v>11</v>
      </c>
      <c r="Q3" t="s">
        <v>10</v>
      </c>
      <c r="S3" t="s">
        <v>6</v>
      </c>
      <c r="T3" t="s">
        <v>4</v>
      </c>
      <c r="U3" t="s">
        <v>7</v>
      </c>
    </row>
    <row r="4" spans="2:21" x14ac:dyDescent="0.25">
      <c r="B4" t="s">
        <v>0</v>
      </c>
      <c r="C4" s="1">
        <f>P37</f>
        <v>-1431</v>
      </c>
      <c r="D4" s="1">
        <v>-240</v>
      </c>
      <c r="E4" s="1">
        <f>Q37</f>
        <v>560</v>
      </c>
      <c r="F4" s="1">
        <v>922</v>
      </c>
      <c r="G4" s="1">
        <f>R37</f>
        <v>1697</v>
      </c>
      <c r="O4" t="s">
        <v>0</v>
      </c>
      <c r="P4">
        <v>0</v>
      </c>
      <c r="Q4" s="1">
        <f>P4-20</f>
        <v>-20</v>
      </c>
      <c r="R4" s="1">
        <f>P4+20</f>
        <v>20</v>
      </c>
      <c r="S4" s="1">
        <v>-1431</v>
      </c>
      <c r="T4" s="1">
        <v>560</v>
      </c>
      <c r="U4" s="1">
        <v>1697</v>
      </c>
    </row>
    <row r="5" spans="2:21" x14ac:dyDescent="0.25">
      <c r="B5" t="s">
        <v>1</v>
      </c>
      <c r="C5" s="1">
        <f t="shared" ref="C5:C6" si="0">P38</f>
        <v>-632</v>
      </c>
      <c r="D5" s="1">
        <v>-244</v>
      </c>
      <c r="E5" s="1">
        <f t="shared" ref="E5:E6" si="1">Q38</f>
        <v>1489</v>
      </c>
      <c r="F5" s="1">
        <v>993</v>
      </c>
      <c r="G5" s="1">
        <f t="shared" ref="G5:G6" si="2">R38</f>
        <v>2693</v>
      </c>
      <c r="O5" t="s">
        <v>1</v>
      </c>
      <c r="P5">
        <v>887</v>
      </c>
      <c r="Q5" s="1">
        <f>P5+20</f>
        <v>907</v>
      </c>
      <c r="R5" s="1">
        <f>P5-20</f>
        <v>867</v>
      </c>
      <c r="S5" s="1">
        <v>-632</v>
      </c>
      <c r="T5" s="1">
        <v>1489</v>
      </c>
      <c r="U5" s="1">
        <v>2693</v>
      </c>
    </row>
    <row r="6" spans="2:21" x14ac:dyDescent="0.25">
      <c r="B6" t="s">
        <v>2</v>
      </c>
      <c r="C6" s="1">
        <f t="shared" si="0"/>
        <v>-151</v>
      </c>
      <c r="D6" s="1">
        <v>-276</v>
      </c>
      <c r="E6" s="1">
        <f t="shared" si="1"/>
        <v>2410</v>
      </c>
      <c r="F6" s="1">
        <v>1186</v>
      </c>
      <c r="G6" s="1">
        <f t="shared" si="2"/>
        <v>3841</v>
      </c>
      <c r="O6" t="s">
        <v>2</v>
      </c>
      <c r="P6">
        <v>1696</v>
      </c>
      <c r="Q6" s="1">
        <f>P6+20</f>
        <v>1716</v>
      </c>
      <c r="R6" s="1">
        <f>P6-20</f>
        <v>1676</v>
      </c>
      <c r="S6" s="1">
        <v>-151</v>
      </c>
      <c r="T6" s="1">
        <v>2410</v>
      </c>
      <c r="U6" s="1">
        <v>3841</v>
      </c>
    </row>
    <row r="9" spans="2:21" x14ac:dyDescent="0.25">
      <c r="N9" t="s">
        <v>22</v>
      </c>
    </row>
    <row r="31" spans="3:15" x14ac:dyDescent="0.25">
      <c r="C31" t="s">
        <v>8</v>
      </c>
    </row>
    <row r="32" spans="3:15" x14ac:dyDescent="0.25">
      <c r="C32" t="s">
        <v>9</v>
      </c>
      <c r="O32" t="s">
        <v>8</v>
      </c>
    </row>
    <row r="33" spans="1:18" x14ac:dyDescent="0.25">
      <c r="O33" t="s">
        <v>12</v>
      </c>
    </row>
    <row r="35" spans="1:18" x14ac:dyDescent="0.25">
      <c r="B35" t="s">
        <v>18</v>
      </c>
      <c r="N35" s="2" t="s">
        <v>17</v>
      </c>
    </row>
    <row r="36" spans="1:18" x14ac:dyDescent="0.25">
      <c r="A36" t="s">
        <v>0</v>
      </c>
      <c r="B36" s="1">
        <v>0</v>
      </c>
      <c r="C36" s="3">
        <f t="shared" ref="C36:G38" si="3">$B36+C4</f>
        <v>-1431</v>
      </c>
      <c r="D36" s="3">
        <f t="shared" si="3"/>
        <v>-240</v>
      </c>
      <c r="E36" s="3">
        <f t="shared" si="3"/>
        <v>560</v>
      </c>
      <c r="F36" s="3">
        <f t="shared" si="3"/>
        <v>922</v>
      </c>
      <c r="G36" s="3">
        <f t="shared" si="3"/>
        <v>1697</v>
      </c>
      <c r="O36" t="s">
        <v>13</v>
      </c>
      <c r="P36" t="s">
        <v>14</v>
      </c>
      <c r="Q36" t="s">
        <v>15</v>
      </c>
      <c r="R36" t="s">
        <v>16</v>
      </c>
    </row>
    <row r="37" spans="1:18" x14ac:dyDescent="0.25">
      <c r="A37" t="s">
        <v>1</v>
      </c>
      <c r="B37" s="1">
        <v>887</v>
      </c>
      <c r="C37" s="3">
        <f t="shared" si="3"/>
        <v>255</v>
      </c>
      <c r="D37" s="3">
        <f t="shared" si="3"/>
        <v>643</v>
      </c>
      <c r="E37" s="3">
        <f t="shared" si="3"/>
        <v>2376</v>
      </c>
      <c r="F37" s="3">
        <f t="shared" si="3"/>
        <v>1880</v>
      </c>
      <c r="G37" s="3">
        <f t="shared" si="3"/>
        <v>3580</v>
      </c>
      <c r="N37" t="s">
        <v>0</v>
      </c>
      <c r="O37" s="1">
        <v>0</v>
      </c>
      <c r="P37" s="1">
        <v>-1431</v>
      </c>
      <c r="Q37" s="1">
        <v>560</v>
      </c>
      <c r="R37" s="1">
        <v>1697</v>
      </c>
    </row>
    <row r="38" spans="1:18" x14ac:dyDescent="0.25">
      <c r="A38" t="s">
        <v>2</v>
      </c>
      <c r="B38" s="1">
        <v>1696</v>
      </c>
      <c r="C38" s="3">
        <f t="shared" si="3"/>
        <v>1545</v>
      </c>
      <c r="D38" s="3">
        <f t="shared" si="3"/>
        <v>1420</v>
      </c>
      <c r="E38" s="3">
        <f t="shared" si="3"/>
        <v>4106</v>
      </c>
      <c r="F38" s="3">
        <f t="shared" si="3"/>
        <v>2882</v>
      </c>
      <c r="G38" s="3">
        <f t="shared" si="3"/>
        <v>5537</v>
      </c>
      <c r="N38" t="s">
        <v>1</v>
      </c>
      <c r="O38" s="1">
        <v>887</v>
      </c>
      <c r="P38" s="1">
        <v>-632</v>
      </c>
      <c r="Q38" s="1">
        <v>1489</v>
      </c>
      <c r="R38" s="1">
        <v>2693</v>
      </c>
    </row>
    <row r="39" spans="1:18" x14ac:dyDescent="0.25">
      <c r="N39" t="s">
        <v>2</v>
      </c>
      <c r="O39" s="1">
        <v>1696</v>
      </c>
      <c r="P39" s="1">
        <v>-151</v>
      </c>
      <c r="Q39" s="1">
        <v>2410</v>
      </c>
      <c r="R39" s="1">
        <v>3841</v>
      </c>
    </row>
    <row r="40" spans="1:18" x14ac:dyDescent="0.25">
      <c r="B40" t="s">
        <v>21</v>
      </c>
    </row>
    <row r="41" spans="1:18" x14ac:dyDescent="0.25">
      <c r="B41" t="s">
        <v>13</v>
      </c>
      <c r="C41" t="s">
        <v>14</v>
      </c>
      <c r="D41" t="s">
        <v>19</v>
      </c>
      <c r="E41" t="s">
        <v>15</v>
      </c>
      <c r="F41" t="s">
        <v>20</v>
      </c>
      <c r="G41" t="s">
        <v>16</v>
      </c>
    </row>
    <row r="42" spans="1:18" x14ac:dyDescent="0.25">
      <c r="B42" s="3"/>
      <c r="C42" s="3"/>
      <c r="D42" s="3"/>
      <c r="E42" s="3"/>
      <c r="F42" s="3"/>
      <c r="G42" s="3"/>
    </row>
    <row r="43" spans="1:18" x14ac:dyDescent="0.25">
      <c r="A43" t="s">
        <v>1</v>
      </c>
      <c r="B43" s="3">
        <f t="shared" ref="B43:G43" si="4">B38-B$37</f>
        <v>809</v>
      </c>
      <c r="C43" s="3">
        <f t="shared" si="4"/>
        <v>1290</v>
      </c>
      <c r="D43" s="3">
        <f t="shared" si="4"/>
        <v>777</v>
      </c>
      <c r="E43" s="3">
        <f t="shared" si="4"/>
        <v>1730</v>
      </c>
      <c r="F43" s="3">
        <f t="shared" si="4"/>
        <v>1002</v>
      </c>
      <c r="G43" s="3">
        <f t="shared" si="4"/>
        <v>1957</v>
      </c>
    </row>
    <row r="44" spans="1:18" x14ac:dyDescent="0.25">
      <c r="A44" t="s">
        <v>0</v>
      </c>
      <c r="B44" s="3">
        <f t="shared" ref="B44:G44" si="5">B38-B$36</f>
        <v>1696</v>
      </c>
      <c r="C44" s="3">
        <f t="shared" si="5"/>
        <v>2976</v>
      </c>
      <c r="D44" s="3">
        <f t="shared" si="5"/>
        <v>1660</v>
      </c>
      <c r="E44" s="3">
        <f t="shared" si="5"/>
        <v>3546</v>
      </c>
      <c r="F44" s="3">
        <f t="shared" si="5"/>
        <v>1960</v>
      </c>
      <c r="G44" s="3">
        <f t="shared" si="5"/>
        <v>3840</v>
      </c>
    </row>
    <row r="46" spans="1:18" x14ac:dyDescent="0.25">
      <c r="A46" t="s">
        <v>1</v>
      </c>
      <c r="B46" s="4">
        <f t="shared" ref="B46:G47" si="6">B43/$B43</f>
        <v>1</v>
      </c>
      <c r="C46" s="4">
        <f>C43/$B43</f>
        <v>1.5945611866501854</v>
      </c>
      <c r="D46" s="4">
        <f t="shared" si="6"/>
        <v>0.9604449938195303</v>
      </c>
      <c r="E46" s="4">
        <f t="shared" si="6"/>
        <v>2.1384425216316441</v>
      </c>
      <c r="F46" s="4">
        <f t="shared" si="6"/>
        <v>1.2385661310259579</v>
      </c>
      <c r="G46" s="4">
        <f t="shared" si="6"/>
        <v>2.4190358467243511</v>
      </c>
      <c r="I46" s="3">
        <f>C43-$B43</f>
        <v>481</v>
      </c>
      <c r="J46" s="3">
        <f>D43-$B43</f>
        <v>-32</v>
      </c>
      <c r="K46" s="3">
        <f>E43-$B43</f>
        <v>921</v>
      </c>
      <c r="L46" s="3">
        <f>F43-$B43</f>
        <v>193</v>
      </c>
      <c r="M46" s="3">
        <f>G43-$B43</f>
        <v>1148</v>
      </c>
    </row>
    <row r="47" spans="1:18" x14ac:dyDescent="0.25">
      <c r="A47" t="s">
        <v>0</v>
      </c>
      <c r="B47" s="4">
        <f t="shared" si="6"/>
        <v>1</v>
      </c>
      <c r="C47" s="4">
        <f t="shared" si="6"/>
        <v>1.7547169811320755</v>
      </c>
      <c r="D47" s="4">
        <f t="shared" si="6"/>
        <v>0.97877358490566035</v>
      </c>
      <c r="E47" s="4">
        <f t="shared" si="6"/>
        <v>2.0908018867924527</v>
      </c>
      <c r="F47" s="4">
        <f t="shared" si="6"/>
        <v>1.1556603773584906</v>
      </c>
      <c r="G47" s="4">
        <f t="shared" si="6"/>
        <v>2.2641509433962264</v>
      </c>
      <c r="I47" s="3">
        <f>C44-$B44</f>
        <v>1280</v>
      </c>
      <c r="J47" s="3">
        <f t="shared" ref="J47:M47" si="7">D44-$B44</f>
        <v>-36</v>
      </c>
      <c r="K47" s="3">
        <f t="shared" si="7"/>
        <v>1850</v>
      </c>
      <c r="L47" s="3">
        <f t="shared" si="7"/>
        <v>264</v>
      </c>
      <c r="M47" s="3">
        <f t="shared" si="7"/>
        <v>2144</v>
      </c>
      <c r="N47" s="3"/>
    </row>
    <row r="48" spans="1:18" x14ac:dyDescent="0.25">
      <c r="B48" t="s">
        <v>23</v>
      </c>
    </row>
    <row r="60" spans="15:18" x14ac:dyDescent="0.25">
      <c r="O60" s="3">
        <f>O37</f>
        <v>0</v>
      </c>
      <c r="P60" s="3">
        <f t="shared" ref="P60:R62" si="8">P37-P$37</f>
        <v>0</v>
      </c>
      <c r="Q60" s="3">
        <f t="shared" si="8"/>
        <v>0</v>
      </c>
      <c r="R60" s="3">
        <f t="shared" si="8"/>
        <v>0</v>
      </c>
    </row>
    <row r="61" spans="15:18" x14ac:dyDescent="0.25">
      <c r="O61" s="3">
        <f>O38</f>
        <v>887</v>
      </c>
      <c r="P61" s="3">
        <f t="shared" si="8"/>
        <v>799</v>
      </c>
      <c r="Q61" s="3">
        <f t="shared" si="8"/>
        <v>929</v>
      </c>
      <c r="R61" s="3">
        <f t="shared" si="8"/>
        <v>996</v>
      </c>
    </row>
    <row r="62" spans="15:18" x14ac:dyDescent="0.25">
      <c r="O62" s="3">
        <f>O39</f>
        <v>1696</v>
      </c>
      <c r="P62" s="3">
        <f t="shared" si="8"/>
        <v>1280</v>
      </c>
      <c r="Q62" s="3">
        <f t="shared" si="8"/>
        <v>1850</v>
      </c>
      <c r="R62" s="3">
        <f t="shared" si="8"/>
        <v>2144</v>
      </c>
    </row>
    <row r="66" spans="2:7" x14ac:dyDescent="0.25">
      <c r="B66" s="3">
        <f t="shared" ref="B66:G66" si="9">B44-B43</f>
        <v>887</v>
      </c>
      <c r="C66" s="3">
        <f t="shared" si="9"/>
        <v>1686</v>
      </c>
      <c r="D66" s="3">
        <f t="shared" si="9"/>
        <v>883</v>
      </c>
      <c r="E66" s="3">
        <f t="shared" si="9"/>
        <v>1816</v>
      </c>
      <c r="F66" s="3">
        <f t="shared" si="9"/>
        <v>958</v>
      </c>
      <c r="G66" s="3">
        <f t="shared" si="9"/>
        <v>1883</v>
      </c>
    </row>
    <row r="67" spans="2:7" x14ac:dyDescent="0.25">
      <c r="B67" s="4">
        <f t="shared" ref="B67:G67" si="10">B66/$B66</f>
        <v>1</v>
      </c>
      <c r="C67" s="4">
        <f t="shared" si="10"/>
        <v>1.9007891770011274</v>
      </c>
      <c r="D67" s="4">
        <f t="shared" si="10"/>
        <v>0.99549041713641484</v>
      </c>
      <c r="E67" s="4">
        <f t="shared" si="10"/>
        <v>2.0473506200676437</v>
      </c>
      <c r="F67" s="4">
        <f t="shared" si="10"/>
        <v>1.0800450958286358</v>
      </c>
      <c r="G67" s="4">
        <f t="shared" si="10"/>
        <v>2.1228861330326945</v>
      </c>
    </row>
    <row r="1048576" spans="6:6" x14ac:dyDescent="0.25">
      <c r="F1048576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Koehler</dc:creator>
  <cp:lastModifiedBy>Dan Koehler</cp:lastModifiedBy>
  <dcterms:created xsi:type="dcterms:W3CDTF">2013-12-18T14:42:51Z</dcterms:created>
  <dcterms:modified xsi:type="dcterms:W3CDTF">2014-01-30T19:59:24Z</dcterms:modified>
</cp:coreProperties>
</file>